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drawings/drawing1.xml" ContentType="application/vnd.openxmlformats-officedocument.drawing+xml"/>
  <Override PartName="/xl/customProperty2.bin" ContentType="application/vnd.openxmlformats-officedocument.spreadsheetml.customProperty"/>
  <Override PartName="/xl/customProperty3.bin" ContentType="application/vnd.openxmlformats-officedocument.spreadsheetml.customProperty"/>
  <Override PartName="/xl/comments1.xml" ContentType="application/vnd.openxmlformats-officedocument.spreadsheetml.comments+xml"/>
  <Override PartName="/xl/customProperty4.bin" ContentType="application/vnd.openxmlformats-officedocument.spreadsheetml.customProperty"/>
  <Override PartName="/xl/customProperty5.bin" ContentType="application/vnd.openxmlformats-officedocument.spreadsheetml.customProperty"/>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227"/>
  <workbookPr codeName="ThisWorkbook"/>
  <mc:AlternateContent xmlns:mc="http://schemas.openxmlformats.org/markup-compatibility/2006">
    <mc:Choice Requires="x15">
      <x15ac:absPath xmlns:x15ac="http://schemas.microsoft.com/office/spreadsheetml/2010/11/ac" url="G:\Env_Rev\Grant Programs\TFCA PROGRAM\WORKSHTS\EXCEL\2026\"/>
    </mc:Choice>
  </mc:AlternateContent>
  <xr:revisionPtr revIDLastSave="0" documentId="13_ncr:1_{29A83357-A4C8-4AE8-BE58-012FD9C319C4}" xr6:coauthVersionLast="47" xr6:coauthVersionMax="47" xr10:uidLastSave="{00000000-0000-0000-0000-000000000000}"/>
  <bookViews>
    <workbookView xWindow="-98" yWindow="-98" windowWidth="20715" windowHeight="13276" tabRatio="877" xr2:uid="{00000000-000D-0000-FFFF-FFFF00000000}"/>
  </bookViews>
  <sheets>
    <sheet name="Instructions" sheetId="12" r:id="rId1"/>
    <sheet name="Gen'l Info" sheetId="11" r:id="rId2"/>
    <sheet name="CE calcs" sheetId="1" r:id="rId3"/>
    <sheet name="Notes and Assumptions" sheetId="10" r:id="rId4"/>
    <sheet name="Emission Factors" sheetId="16" r:id="rId5"/>
  </sheets>
  <externalReferences>
    <externalReference r:id="rId6"/>
    <externalReference r:id="rId7"/>
    <externalReference r:id="rId8"/>
    <externalReference r:id="rId9"/>
  </externalReferences>
  <definedNames>
    <definedName name="_xlnm._FilterDatabase" localSheetId="2" hidden="1">#REF!</definedName>
    <definedName name="_xlnm._FilterDatabase" localSheetId="4" hidden="1">'Emission Factors'!#REF!</definedName>
    <definedName name="_xlnm._FilterDatabase" localSheetId="1" hidden="1">'Gen''l Info'!#REF!</definedName>
    <definedName name="Admin_Cost" localSheetId="4">#REF!</definedName>
    <definedName name="Admin_Cost">#REF!</definedName>
    <definedName name="Admin_Cost_Max_5_Percent">#REF!</definedName>
    <definedName name="Admin_Cost_Percent">#REF!</definedName>
    <definedName name="Annual_CO2_Emissions" localSheetId="4">'Emission Factors'!#REF!</definedName>
    <definedName name="Annual_CO2_Emissions" localSheetId="1">'Gen''l Info'!#REF!</definedName>
    <definedName name="Annual_CO2_Emissions">'CE calcs'!$J$42</definedName>
    <definedName name="Annual_Emission_Reductions_ROG_NOx_PM" localSheetId="4">'Emission Factors'!#REF!</definedName>
    <definedName name="Annual_Emission_Reductions_ROG_NOx_PM" localSheetId="1">'Gen''l Info'!#REF!</definedName>
    <definedName name="Annual_Emission_Reductions_ROG_NOx_PM">'CE calcs'!$J$43</definedName>
    <definedName name="Annual_Mileage_New_Vehicles" localSheetId="4">'Emission Factors'!#REF!</definedName>
    <definedName name="Annual_Mileage_New_Vehicles" localSheetId="1">'Gen''l Info'!#REF!</definedName>
    <definedName name="Annual_Mileage_New_Vehicles">'CE calcs'!#REF!</definedName>
    <definedName name="Annual_NOx_Emissions" localSheetId="4">'Emission Factors'!#REF!</definedName>
    <definedName name="Annual_NOx_Emissions" localSheetId="1">'Gen''l Info'!#REF!</definedName>
    <definedName name="Annual_NOx_Emissions">'CE calcs'!$J$39</definedName>
    <definedName name="Annual_PM_Emissions" localSheetId="4">'Emission Factors'!#REF!</definedName>
    <definedName name="Annual_PM_Emissions" localSheetId="1">'Gen''l Info'!#REF!</definedName>
    <definedName name="Annual_PM_Emissions">'CE calcs'!$J$40</definedName>
    <definedName name="Annual_ROG_Emissions" localSheetId="4">'Emission Factors'!#REF!</definedName>
    <definedName name="Annual_ROG_Emissions" localSheetId="1">'Gen''l Info'!#REF!</definedName>
    <definedName name="Annual_ROG_Emissions">'CE calcs'!$J$38</definedName>
    <definedName name="Annual_Trips_Reduced" localSheetId="4">'Emission Factors'!#REF!</definedName>
    <definedName name="Annual_Trips_Reduced" localSheetId="1">'Gen''l Info'!#REF!</definedName>
    <definedName name="Annual_Trips_Reduced">'CE calcs'!#REF!</definedName>
    <definedName name="Annual_VMT_Reduction" localSheetId="4">'Emission Factors'!#REF!</definedName>
    <definedName name="Annual_VMT_Reduction" localSheetId="1">'Gen''l Info'!#REF!</definedName>
    <definedName name="Annual_VMT_Reduction">'CE calcs'!#REF!</definedName>
    <definedName name="Annual_Weighted_PM_Emissions" localSheetId="4">'Emission Factors'!#REF!</definedName>
    <definedName name="Annual_Weighted_PM_Emissions" localSheetId="1">'Gen''l Info'!#REF!</definedName>
    <definedName name="Annual_Weighted_PM_Emissions">'CE calcs'!$J$41</definedName>
    <definedName name="Application_Number" localSheetId="4">'Emission Factors'!#REF!</definedName>
    <definedName name="Application_Number" localSheetId="1">'Gen''l Info'!#REF!</definedName>
    <definedName name="Application_Number">'CE calcs'!#REF!</definedName>
    <definedName name="BEndNOxfactor" localSheetId="4">[1]Calcs!#REF!</definedName>
    <definedName name="BEndNOxfactor">[1]Calcs!#REF!</definedName>
    <definedName name="BEndROGfactor" localSheetId="4">[1]Calcs!#REF!</definedName>
    <definedName name="BEndROGfactor">[1]Calcs!#REF!</definedName>
    <definedName name="Benefits_Sensitive___PM_Impacted_Communities?" localSheetId="4">#REF!</definedName>
    <definedName name="Benefits_Sensitive___PM_Impacted_Communities?">#REF!</definedName>
    <definedName name="BTrips" localSheetId="4">[1]Calcs!#REF!</definedName>
    <definedName name="BTrips">[1]Calcs!#REF!</definedName>
    <definedName name="BVMT" localSheetId="4">'Emission Factors'!#REF!</definedName>
    <definedName name="BVMT" localSheetId="1">'Gen''l Info'!$B$30</definedName>
    <definedName name="BVMT">'CE calcs'!$C$76</definedName>
    <definedName name="BVMTNOxfactor" localSheetId="4">'Emission Factors'!#REF!</definedName>
    <definedName name="BVMTNOxfactor" localSheetId="1">'Gen''l Info'!$B$32</definedName>
    <definedName name="BVMTNOxfactor">'CE calcs'!$C$78</definedName>
    <definedName name="BVMTPM10factor" localSheetId="4">'Emission Factors'!#REF!</definedName>
    <definedName name="BVMTPM10factor" localSheetId="1">'Gen''l Info'!$B$33</definedName>
    <definedName name="BVMTPM10factor">'CE calcs'!$C$79</definedName>
    <definedName name="BVMTROGfactor" localSheetId="4">'Emission Factors'!#REF!</definedName>
    <definedName name="BVMTROGfactor" localSheetId="1">'Gen''l Info'!$B$31</definedName>
    <definedName name="BVMTROGfactor">'CE calcs'!$C$77</definedName>
    <definedName name="Clean_Air_Policies_Points" localSheetId="4">'Emission Factors'!#REF!</definedName>
    <definedName name="Clean_Air_Policies_Points" localSheetId="1">'Gen''l Info'!#REF!</definedName>
    <definedName name="Clean_Air_Policies_Points">'CE calcs'!$S$40</definedName>
    <definedName name="CO2_Electric">'[2]EF-Trip Reduction'!$C$41</definedName>
    <definedName name="CO2_from_CNG">'[2]EF-Trip Reduction'!$C$40</definedName>
    <definedName name="CoFund" localSheetId="4">'Emission Factors'!#REF!</definedName>
    <definedName name="CoFund" localSheetId="1">'Gen''l Info'!#REF!</definedName>
    <definedName name="CoFund">'CE calcs'!$C$75</definedName>
    <definedName name="Cost_Effectiveness_Points" localSheetId="4">'Emission Factors'!#REF!</definedName>
    <definedName name="Cost_Effectiveness_Points" localSheetId="1">'Gen''l Info'!#REF!</definedName>
    <definedName name="Cost_Effectiveness_Points">'CE calcs'!#REF!</definedName>
    <definedName name="CurrentStd" localSheetId="4">'Emission Factors'!#REF!</definedName>
    <definedName name="CurrentStd">#REF!</definedName>
    <definedName name="Disadvantaged_Community_Points" localSheetId="4">'Emission Factors'!#REF!</definedName>
    <definedName name="Disadvantaged_Community_Points" localSheetId="1">'Gen''l Info'!#REF!</definedName>
    <definedName name="Disadvantaged_Community_Points">'CE calcs'!$T$62</definedName>
    <definedName name="District_Staff_Liason__initials">#REF!</definedName>
    <definedName name="DisVMT">[1]Calcs!#REF!</definedName>
    <definedName name="DVMTNOxfactor">[3]Calcs!#REF!</definedName>
    <definedName name="DVMTROGfactor">[3]Calcs!#REF!</definedName>
    <definedName name="Final_Report_Date_CMA" localSheetId="4">'Emission Factors'!#REF!</definedName>
    <definedName name="Final_Report_Date_CMA" localSheetId="1">'Gen''l Info'!#REF!</definedName>
    <definedName name="Final_Report_Date_CMA">'CE calcs'!#REF!</definedName>
    <definedName name="Final_Report_Date_PM" localSheetId="4">[3]Calcs!#REF!</definedName>
    <definedName name="Final_Report_Date_PM">[3]Calcs!#REF!</definedName>
    <definedName name="Greenhouse_Gas_Points" localSheetId="4">'Emission Factors'!#REF!</definedName>
    <definedName name="Greenhouse_Gas_Points" localSheetId="1">'Gen''l Info'!#REF!</definedName>
    <definedName name="Greenhouse_Gas_Points">'CE calcs'!$S$38</definedName>
    <definedName name="Incremental_Cost">#REF!</definedName>
    <definedName name="Lifetime_CO2_Emissions" localSheetId="4">'Emission Factors'!#REF!</definedName>
    <definedName name="Lifetime_CO2_Emissions" localSheetId="1">'Gen''l Info'!#REF!</definedName>
    <definedName name="Lifetime_CO2_Emissions">'CE calcs'!$K$42</definedName>
    <definedName name="Lifetime_Emission_Reductions_ROG_NOx">[3]Calcs!#REF!</definedName>
    <definedName name="Lifetime_Emission_Reductions_ROG_NOx_PM" localSheetId="4">'Emission Factors'!#REF!</definedName>
    <definedName name="Lifetime_Emission_Reductions_ROG_NOx_PM" localSheetId="1">'Gen''l Info'!#REF!</definedName>
    <definedName name="Lifetime_Emission_Reductions_ROG_NOx_PM">'CE calcs'!$K$43</definedName>
    <definedName name="Lifetime_Emissions_Reductions_Tons_ROG_NOx_PM">[1]Calcs!#REF!</definedName>
    <definedName name="Lifetime_NOx_Emissions" localSheetId="4">'Emission Factors'!#REF!</definedName>
    <definedName name="Lifetime_NOx_Emissions" localSheetId="1">'Gen''l Info'!#REF!</definedName>
    <definedName name="Lifetime_NOx_Emissions">'CE calcs'!$K$39</definedName>
    <definedName name="Lifetime_NOx_Emissions_Plus_Scrap_Credit">[4]Calcs!#REF!</definedName>
    <definedName name="Lifetime_PM_Emissions" localSheetId="4">'Emission Factors'!#REF!</definedName>
    <definedName name="Lifetime_PM_Emissions" localSheetId="1">'Gen''l Info'!#REF!</definedName>
    <definedName name="Lifetime_PM_Emissions">'CE calcs'!$K$40</definedName>
    <definedName name="Lifetime_ROG_Emissions" localSheetId="4">'Emission Factors'!#REF!</definedName>
    <definedName name="Lifetime_ROG_Emissions" localSheetId="1">'Gen''l Info'!#REF!</definedName>
    <definedName name="Lifetime_ROG_Emissions">'CE calcs'!$K$38</definedName>
    <definedName name="Lifetime_ROG_Emissions_Plus_Scrap_Credit">[4]Calcs!#REF!</definedName>
    <definedName name="Lifetime_Trips_Eliminated">[1]Calcs!#REF!</definedName>
    <definedName name="Lifetime_Trips_Reduced" localSheetId="4">'Emission Factors'!#REF!</definedName>
    <definedName name="Lifetime_Trips_Reduced" localSheetId="1">'Gen''l Info'!#REF!</definedName>
    <definedName name="Lifetime_Trips_Reduced">'CE calcs'!#REF!</definedName>
    <definedName name="Lifetime_VMT_Reduction" localSheetId="4">'Emission Factors'!#REF!</definedName>
    <definedName name="Lifetime_VMT_Reduction" localSheetId="1">'Gen''l Info'!#REF!</definedName>
    <definedName name="Lifetime_VMT_Reduction">'CE calcs'!#REF!</definedName>
    <definedName name="Lifetime_Weighted_PM_Emissions" localSheetId="4">'Emission Factors'!#REF!</definedName>
    <definedName name="Lifetime_Weighted_PM_Emissions" localSheetId="1">'Gen''l Info'!#REF!</definedName>
    <definedName name="Lifetime_Weighted_PM_Emissions">'CE calcs'!$K$41</definedName>
    <definedName name="Lifetime_Weighted_PM_Emissions_Plus_Scrap_Credit">[4]Calcs!#REF!</definedName>
    <definedName name="Local_Clean_Air_Planning_Points" localSheetId="4">'Emission Factors'!#REF!</definedName>
    <definedName name="Local_Clean_Air_Planning_Points" localSheetId="1">'Gen''l Info'!#REF!</definedName>
    <definedName name="Local_Clean_Air_Planning_Points">#REF!</definedName>
    <definedName name="Matching_Funds_Documentation">#REF!</definedName>
    <definedName name="Maximum_Funds_Requested_Public_Agency">#REF!</definedName>
    <definedName name="MF_Line_Item_1">#REF!</definedName>
    <definedName name="MF_Line_Item_1_Amount">#REF!</definedName>
    <definedName name="MF_Line_Item_1_Source">#REF!</definedName>
    <definedName name="MF_Line_Item_2">#REF!</definedName>
    <definedName name="MF_Line_Item_2_Amount">#REF!</definedName>
    <definedName name="MF_Line_Item_2_Source">#REF!</definedName>
    <definedName name="MF_Line_Item_3">#REF!</definedName>
    <definedName name="MF_Line_Item_3_Amount">#REF!</definedName>
    <definedName name="MF_Line_Item_3_Source">#REF!</definedName>
    <definedName name="MF_Line_Item_4">#REF!</definedName>
    <definedName name="MF_Line_Item_4_Amount">#REF!</definedName>
    <definedName name="MF_Line_Item_4_Source">#REF!</definedName>
    <definedName name="MF_Line_Item_5">#REF!</definedName>
    <definedName name="MF_Line_Item_5_Amount">#REF!</definedName>
    <definedName name="MF_Line_Item_5_Source">#REF!</definedName>
    <definedName name="MF_Percent">#REF!</definedName>
    <definedName name="MF_Percent_Requirement">#REF!</definedName>
    <definedName name="MF_Source_1">#REF!</definedName>
    <definedName name="MF_Source_1_Amount">#REF!</definedName>
    <definedName name="MF_Source_1_Status">#REF!</definedName>
    <definedName name="MF_Source_2">#REF!</definedName>
    <definedName name="MF_Source_2_Amount">#REF!</definedName>
    <definedName name="MF_Source_2_Status">#REF!</definedName>
    <definedName name="MF_Source_3">#REF!</definedName>
    <definedName name="MF_Source_3_Amount">#REF!</definedName>
    <definedName name="MF_Source_3_Status">#REF!</definedName>
    <definedName name="MF_Source_4">#REF!</definedName>
    <definedName name="MF_Source_4_Amount">#REF!</definedName>
    <definedName name="MF_Source_4_Status">#REF!</definedName>
    <definedName name="MF_Source_5">#REF!</definedName>
    <definedName name="MF_Source_5_Amount">#REF!</definedName>
    <definedName name="MF_Source_5_Status">#REF!</definedName>
    <definedName name="Milestone_1">#REF!</definedName>
    <definedName name="Milestone_1_Date">#REF!</definedName>
    <definedName name="Milestone_2">#REF!</definedName>
    <definedName name="Milestone_2_Date">#REF!</definedName>
    <definedName name="Milestone_3">#REF!</definedName>
    <definedName name="Milestone_3_Date">#REF!</definedName>
    <definedName name="Milestone_4">#REF!</definedName>
    <definedName name="Milestone_4_Date">#REF!</definedName>
    <definedName name="Milestone_5">#REF!</definedName>
    <definedName name="Milestone_5_Date">#REF!</definedName>
    <definedName name="Milestone_6">#REF!</definedName>
    <definedName name="Milestone_6_Date">#REF!</definedName>
    <definedName name="MPG_Diesel_Bus">'[2]EF-Trip Reduction'!$C$48</definedName>
    <definedName name="New_Vehicle_NOx_Emission_Factor__gr_yr" localSheetId="4">'Emission Factors'!#REF!</definedName>
    <definedName name="New_Vehicle_NOx_Emission_Factor__gr_yr" localSheetId="1">'Gen''l Info'!#REF!</definedName>
    <definedName name="New_Vehicle_NOx_Emission_Factor__gr_yr">'CE calcs'!#REF!</definedName>
    <definedName name="New_Vehicle_PM_Emission_Factor__gr_mi" localSheetId="4">'Emission Factors'!#REF!</definedName>
    <definedName name="New_Vehicle_PM_Emission_Factor__gr_mi" localSheetId="1">'Gen''l Info'!#REF!</definedName>
    <definedName name="New_Vehicle_PM_Emission_Factor__gr_mi">'CE calcs'!$D$75</definedName>
    <definedName name="New_Vehicle_ROG_Emission_Factor__gr_yr" localSheetId="4">'Emission Factors'!#REF!</definedName>
    <definedName name="New_Vehicle_ROG_Emission_Factor__gr_yr" localSheetId="1">'Gen''l Info'!#REF!</definedName>
    <definedName name="New_Vehicle_ROG_Emission_Factor__gr_yr">'CE calcs'!#REF!</definedName>
    <definedName name="NewVehicleStd" localSheetId="4">'Emission Factors'!#REF!</definedName>
    <definedName name="NewVehicleStd">#REF!</definedName>
    <definedName name="NOx_Emis_Reductions_from_HD_Vehicles">[4]Calcs!#REF!</definedName>
    <definedName name="NOx_Emissions_W_Project">[3]Calcs!#REF!</definedName>
    <definedName name="NOx_Emissions_WO_Project">[3]Calcs!#REF!</definedName>
    <definedName name="NOx_Running_Emission_Factor">[1]Calcs!#REF!</definedName>
    <definedName name="NOx_Trip_Factor">[1]Calcs!#REF!</definedName>
    <definedName name="Number_New_Vehicles_Purchased">[4]Calcs!#REF!</definedName>
    <definedName name="Number_of_New_Vehicles" localSheetId="4">'Emission Factors'!#REF!</definedName>
    <definedName name="Number_of_New_Vehicles" localSheetId="1">'Gen''l Info'!#REF!</definedName>
    <definedName name="Number_of_New_Vehicles">'CE calcs'!#REF!</definedName>
    <definedName name="Number_Vehicles_Repowered" localSheetId="4">[4]Calcs!#REF!</definedName>
    <definedName name="Number_Vehicles_Repowered">[4]Calcs!#REF!</definedName>
    <definedName name="Number_Vehicles_Required_Scrapped" localSheetId="4">[4]Calcs!#REF!</definedName>
    <definedName name="Number_Vehicles_Required_Scrapped">[4]Calcs!#REF!</definedName>
    <definedName name="Number_Vehicles_Retrofit" localSheetId="4">[4]Calcs!#REF!</definedName>
    <definedName name="Number_Vehicles_Retrofit">[4]Calcs!#REF!</definedName>
    <definedName name="Number_Vehicles_Voluntarily_Scrapped">[4]Calcs!#REF!</definedName>
    <definedName name="Other_Project_Attributes_Points" localSheetId="4">'Emission Factors'!#REF!</definedName>
    <definedName name="Other_Project_Attributes_Points" localSheetId="1">'Gen''l Info'!#REF!</definedName>
    <definedName name="Other_Project_Attributes_Points">'CE calcs'!$S$39</definedName>
    <definedName name="Percent_Regional_Fund_of_Total">#REF!</definedName>
    <definedName name="Person_Signing_Contract">#REF!</definedName>
    <definedName name="Person_Signing_Contract_Address">#REF!</definedName>
    <definedName name="Person_Signing_Contract_City">#REF!</definedName>
    <definedName name="Person_Signing_Contract_Email">#REF!</definedName>
    <definedName name="Person_Signing_Contract_Fax">#REF!</definedName>
    <definedName name="Person_Signing_Contract_Job_Title">#REF!</definedName>
    <definedName name="Person_Signing_Contract_Phone_Number">#REF!</definedName>
    <definedName name="Person_Signing_Contract_Zip">#REF!</definedName>
    <definedName name="PM_Emis_Reductions_from_HD_Vehicles">[4]Calcs!#REF!</definedName>
    <definedName name="PM_Exhaust_Emissions">[1]Calcs!#REF!</definedName>
    <definedName name="PM_Exhaust_Factor">[1]Calcs!#REF!</definedName>
    <definedName name="PM_Tire_Wear_Factor">[1]Calcs!#REF!</definedName>
    <definedName name="PM10_Emission_Factor">[1]Calcs!#REF!</definedName>
    <definedName name="Primary_Contact">#REF!</definedName>
    <definedName name="Primary_Contact_Address">#REF!</definedName>
    <definedName name="Primary_Contact_City">#REF!</definedName>
    <definedName name="Primary_Contact_Email">#REF!</definedName>
    <definedName name="Primary_Contact_Fax">#REF!</definedName>
    <definedName name="Primary_Contact_Job_Title">#REF!</definedName>
    <definedName name="Primary_Contact_Phone_Number">#REF!</definedName>
    <definedName name="Primary_Contact_Title">#REF!</definedName>
    <definedName name="Primary_Contact_Zip">#REF!</definedName>
    <definedName name="_xlnm.Print_Area" localSheetId="2">'CE calcs'!$A$1:$W$45</definedName>
    <definedName name="_xlnm.Print_Area" localSheetId="4">'Emission Factors'!$A$1:$J$4</definedName>
    <definedName name="_xlnm.Print_Area" localSheetId="1">'Gen''l Info'!$A$1:$B$26</definedName>
    <definedName name="_xlnm.Print_Area" localSheetId="0">Instructions!$A$1:$L$64</definedName>
    <definedName name="Project_Description">#REF!</definedName>
    <definedName name="Project_Sponsor" localSheetId="4">'Emission Factors'!#REF!</definedName>
    <definedName name="Project_Sponsor" localSheetId="1">'Gen''l Info'!#REF!</definedName>
    <definedName name="Project_Sponsor">'CE calcs'!#REF!</definedName>
    <definedName name="Project_Sponsor_Address" localSheetId="4">'Emission Factors'!#REF!</definedName>
    <definedName name="Project_Sponsor_Address" localSheetId="1">'Gen''l Info'!#REF!</definedName>
    <definedName name="Project_Sponsor_Address">'CE calcs'!$K$10</definedName>
    <definedName name="Project_Sponsor_City" localSheetId="4">'Emission Factors'!#REF!</definedName>
    <definedName name="Project_Sponsor_City" localSheetId="1">'Gen''l Info'!#REF!</definedName>
    <definedName name="Project_Sponsor_City">'CE calcs'!$K$12</definedName>
    <definedName name="Project_Sponsor_City_Zip">[1]Calcs!#REF!</definedName>
    <definedName name="Project_Sponsor_Contact" localSheetId="4">'Emission Factors'!#REF!</definedName>
    <definedName name="Project_Sponsor_Contact" localSheetId="1">'Gen''l Info'!#REF!</definedName>
    <definedName name="Project_Sponsor_Contact">'CE calcs'!$K$8</definedName>
    <definedName name="Project_Sponsor_County" localSheetId="4">'Emission Factors'!#REF!</definedName>
    <definedName name="Project_Sponsor_County" localSheetId="1">'Gen''l Info'!#REF!</definedName>
    <definedName name="Project_Sponsor_County">'CE calcs'!#REF!</definedName>
    <definedName name="Project_Sponsor_Email" localSheetId="4">'Emission Factors'!#REF!</definedName>
    <definedName name="Project_Sponsor_Email" localSheetId="1">'Gen''l Info'!$H$27</definedName>
    <definedName name="Project_Sponsor_Email">'CE calcs'!$K$11</definedName>
    <definedName name="Project_Sponsor_Phone_Number" localSheetId="4">'Emission Factors'!#REF!</definedName>
    <definedName name="Project_Sponsor_Phone_Number" localSheetId="1">'Gen''l Info'!#REF!</definedName>
    <definedName name="Project_Sponsor_Phone_Number">'CE calcs'!$K$9</definedName>
    <definedName name="Project_Sponsor_Zip_Code" localSheetId="4">'Emission Factors'!#REF!</definedName>
    <definedName name="Project_Sponsor_Zip_Code" localSheetId="1">'Gen''l Info'!#REF!</definedName>
    <definedName name="Project_Sponsor_Zip_Code">'CE calcs'!#REF!</definedName>
    <definedName name="Project_Start_Date" localSheetId="4">'Emission Factors'!#REF!</definedName>
    <definedName name="Project_Start_Date" localSheetId="1">'Gen''l Info'!#REF!</definedName>
    <definedName name="Project_Start_Date">'CE calcs'!#REF!</definedName>
    <definedName name="Project_Title" localSheetId="4">'Emission Factors'!#REF!</definedName>
    <definedName name="Project_Title" localSheetId="1">'Gen''l Info'!#REF!</definedName>
    <definedName name="Project_Title">'CE calcs'!#REF!</definedName>
    <definedName name="Project_Type_Code" localSheetId="4">'Emission Factors'!#REF!</definedName>
    <definedName name="Project_Type_Code" localSheetId="1">'Gen''l Info'!#REF!</definedName>
    <definedName name="Project_Type_Code">'CE calcs'!#REF!</definedName>
    <definedName name="Promote_Alternative_Transportation_Modes" localSheetId="4">'Emission Factors'!#REF!</definedName>
    <definedName name="Promote_Alternative_Transportation_Modes" localSheetId="1">'Gen''l Info'!$P$28</definedName>
    <definedName name="Promote_Alternative_Transportation_Modes">'CE calcs'!$T$63</definedName>
    <definedName name="Public_Non_Public_Entity" localSheetId="4">'Emission Factors'!#REF!</definedName>
    <definedName name="Public_Non_Public_Entity" localSheetId="1">'Gen''l Info'!$C$27</definedName>
    <definedName name="Public_Non_Public_Entity">'CE calcs'!#REF!</definedName>
    <definedName name="Public_Private" localSheetId="4">[1]Calcs!#REF!</definedName>
    <definedName name="Public_Private">[1]Calcs!#REF!</definedName>
    <definedName name="Ratio_Scrapped_HDV_to_New" localSheetId="4">[4]Calcs!#REF!</definedName>
    <definedName name="Ratio_Scrapped_HDV_to_New">[4]Calcs!#REF!</definedName>
    <definedName name="Resolution_Authorization" localSheetId="4">#REF!</definedName>
    <definedName name="Resolution_Authorization">#REF!</definedName>
    <definedName name="Resolution_Authorization_Date_Expected" localSheetId="4">#REF!</definedName>
    <definedName name="Resolution_Authorization_Date_Expected">#REF!</definedName>
    <definedName name="ROG_Emis_Reductions_from_HD_Vehicles" localSheetId="4">[4]Calcs!#REF!</definedName>
    <definedName name="ROG_Emis_Reductions_from_HD_Vehicles">[4]Calcs!#REF!</definedName>
    <definedName name="ROG_Emissions_W_Project" localSheetId="4">[3]Calcs!#REF!</definedName>
    <definedName name="ROG_Emissions_W_Project">[3]Calcs!#REF!</definedName>
    <definedName name="ROG_Emissions_WO_Project" localSheetId="4">[3]Calcs!#REF!</definedName>
    <definedName name="ROG_Emissions_WO_Project">[3]Calcs!#REF!</definedName>
    <definedName name="ROG_Running_Emission_Factor" localSheetId="4">[1]Calcs!#REF!</definedName>
    <definedName name="ROG_Running_Emission_Factor">[1]Calcs!#REF!</definedName>
    <definedName name="ROG_Trip_Factor" localSheetId="4">[1]Calcs!#REF!</definedName>
    <definedName name="ROG_Trip_Factor">[1]Calcs!#REF!</definedName>
    <definedName name="Scrapping_Required">[4]Calcs!#REF!</definedName>
    <definedName name="Scrapping_Voluntarily">[4]Calcs!#REF!</definedName>
    <definedName name="Secondary_Contact">#REF!</definedName>
    <definedName name="Secondary_Contact_Address">#REF!</definedName>
    <definedName name="Secondary_Contact_City">#REF!</definedName>
    <definedName name="Secondary_Contact_Email">#REF!</definedName>
    <definedName name="Secondary_Contact_Fax">#REF!</definedName>
    <definedName name="Secondary_Contact_Job_Title">#REF!</definedName>
    <definedName name="Secondary_Contact_Phone_Number">#REF!</definedName>
    <definedName name="Secondary_Contact_Zip">#REF!</definedName>
    <definedName name="Sensitive_Communities_Points" localSheetId="4">'Emission Factors'!#REF!</definedName>
    <definedName name="Sensitive_Communities_Points" localSheetId="1">'Gen''l Info'!#REF!</definedName>
    <definedName name="Sensitive_Communities_Points">'CE calcs'!$S$41</definedName>
    <definedName name="Shuttle_Van_Days_Yr">[1]Calcs!#REF!</definedName>
    <definedName name="Shuttle_Van_NOx_Running_Emissions">[1]Calcs!#REF!</definedName>
    <definedName name="Shuttle_Van_PM_Emission_Factor">[1]Calcs!#REF!</definedName>
    <definedName name="Shuttle_Van_ROG_Running_Emissions">[1]Calcs!#REF!</definedName>
    <definedName name="Supplementary_Project_Info_Sheet">#REF!</definedName>
    <definedName name="TFCA_Cost_40_Percent" localSheetId="4">'Emission Factors'!#REF!</definedName>
    <definedName name="TFCA_Cost_40_Percent" localSheetId="1">'Gen''l Info'!#REF!</definedName>
    <definedName name="TFCA_Cost_40_Percent">'CE calcs'!$D$9</definedName>
    <definedName name="TFCA_Cost_40_Percent_Status">#REF!</definedName>
    <definedName name="TFCA_Cost_60_Percent" localSheetId="4">'Emission Factors'!#REF!</definedName>
    <definedName name="TFCA_Cost_60_Percent" localSheetId="1">'Gen''l Info'!$Q$27</definedName>
    <definedName name="TFCA_Cost_60_Percent">'CE calcs'!$D$11</definedName>
    <definedName name="TFCA_Cost_60_Percent_Minimum_Meet">#REF!</definedName>
    <definedName name="TFCA_Cost_Effectiveness" localSheetId="4">'Emission Factors'!#REF!</definedName>
    <definedName name="TFCA_Cost_Effectiveness" localSheetId="1">'Gen''l Info'!#REF!</definedName>
    <definedName name="TFCA_Cost_Effectiveness">'CE calcs'!$K$44</definedName>
    <definedName name="TFCA_Funding_Effectiveness_Points" localSheetId="4">'Emission Factors'!#REF!</definedName>
    <definedName name="TFCA_Funding_Effectiveness_Points" localSheetId="1">'Gen''l Info'!#REF!</definedName>
    <definedName name="TFCA_Funding_Effectiveness_Points">'CE calcs'!#REF!</definedName>
    <definedName name="TFCA_Line_Item_1" localSheetId="4">#REF!</definedName>
    <definedName name="TFCA_Line_Item_1">#REF!</definedName>
    <definedName name="TFCA_Line_Item_1_Amount" localSheetId="4">#REF!</definedName>
    <definedName name="TFCA_Line_Item_1_Amount">#REF!</definedName>
    <definedName name="TFCA_Line_Item_2">#REF!</definedName>
    <definedName name="TFCA_Line_Item_2_Amount">#REF!</definedName>
    <definedName name="TFCA_Line_Item_3">#REF!</definedName>
    <definedName name="TFCA_Line_Item_3_Amount">#REF!</definedName>
    <definedName name="TFCA_Line_Item_4">#REF!</definedName>
    <definedName name="TFCA_Line_Item_4_Amount">#REF!</definedName>
    <definedName name="TFCA_Line_Item_5">#REF!</definedName>
    <definedName name="TFCA_Line_Item_5_Amount">#REF!</definedName>
    <definedName name="TFCA_Weighted_Cost_Effectiveness" localSheetId="4">'Emission Factors'!#REF!</definedName>
    <definedName name="TFCA_Weighted_Cost_Effectiveness" localSheetId="1">'Gen''l Info'!#REF!</definedName>
    <definedName name="TFCA_Weighted_Cost_Effectiveness">'CE calcs'!$K$45</definedName>
    <definedName name="Total_Matching_Funds">#REF!</definedName>
    <definedName name="Total_New_EVs" localSheetId="4">'Emission Factors'!#REF!</definedName>
    <definedName name="Total_New_EVs" localSheetId="1">'Gen''l Info'!#REF!</definedName>
    <definedName name="Total_New_EVs">'CE calcs'!$C$15</definedName>
    <definedName name="Total_PM_Emissions__gr.">[1]Calcs!#REF!</definedName>
    <definedName name="Total_PM_Emissions_Tons">[1]Calcs!#REF!</definedName>
    <definedName name="Total_Points" localSheetId="4">'Emission Factors'!#REF!</definedName>
    <definedName name="Total_Points" localSheetId="1">'Gen''l Info'!#REF!</definedName>
    <definedName name="Total_Points">'CE calcs'!$S$42</definedName>
    <definedName name="Total_Project_Cost" localSheetId="4">'Emission Factors'!#REF!</definedName>
    <definedName name="Total_Project_Cost" localSheetId="1">'Gen''l Info'!#REF!</definedName>
    <definedName name="Total_Project_Cost">'CE calcs'!#REF!</definedName>
    <definedName name="Total_Project_Cost_Over_150000">#REF!</definedName>
    <definedName name="Total_TFCA_Cost" localSheetId="4">'Emission Factors'!#REF!</definedName>
    <definedName name="Total_TFCA_Cost" localSheetId="1">'Gen''l Info'!#REF!</definedName>
    <definedName name="Total_TFCA_Cost">'CE calcs'!$D$12</definedName>
    <definedName name="VMT_w__Project">[1]Calcs!#REF!</definedName>
    <definedName name="VMT_w_o_Project">[1]Calcs!#REF!</definedName>
    <definedName name="WeightClass" localSheetId="4">'Emission Factors'!#REF!</definedName>
    <definedName name="WeightClass">#REF!</definedName>
    <definedName name="Yrs_Effectiveness" localSheetId="4">'Emission Factors'!#REF!</definedName>
    <definedName name="Yrs_Effectiveness" localSheetId="1">'Gen''l Info'!#REF!</definedName>
    <definedName name="Yrs_Effectiveness">'CE calcs'!$D$8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35" i="1" l="1"/>
  <c r="D10" i="1" s="1"/>
  <c r="B29" i="11" s="1"/>
  <c r="B31" i="11"/>
  <c r="B30" i="11"/>
  <c r="P19" i="1" l="1"/>
  <c r="N19" i="1"/>
  <c r="M19" i="1"/>
  <c r="O19" i="1"/>
  <c r="L19" i="1"/>
  <c r="K19" i="1"/>
  <c r="J19" i="1"/>
  <c r="I19" i="1"/>
  <c r="Q23" i="1" l="1"/>
  <c r="R19" i="1"/>
  <c r="R29" i="1"/>
  <c r="S19" i="1" l="1"/>
  <c r="T19" i="1"/>
  <c r="Q19" i="1"/>
  <c r="R34" i="1"/>
  <c r="U19" i="1" l="1"/>
  <c r="D12" i="1"/>
  <c r="T20" i="1" l="1"/>
  <c r="Q20" i="1"/>
  <c r="R20" i="1"/>
  <c r="S20" i="1"/>
  <c r="Q21" i="1"/>
  <c r="R21" i="1"/>
  <c r="S21" i="1"/>
  <c r="T21" i="1"/>
  <c r="Q22" i="1"/>
  <c r="R22" i="1"/>
  <c r="S22" i="1"/>
  <c r="T22" i="1"/>
  <c r="R23" i="1"/>
  <c r="S23" i="1"/>
  <c r="T23" i="1"/>
  <c r="Q24" i="1"/>
  <c r="R24" i="1"/>
  <c r="S24" i="1"/>
  <c r="T24" i="1"/>
  <c r="Q25" i="1"/>
  <c r="R25" i="1"/>
  <c r="S25" i="1"/>
  <c r="T25" i="1"/>
  <c r="Q26" i="1"/>
  <c r="R26" i="1"/>
  <c r="S26" i="1"/>
  <c r="T26" i="1"/>
  <c r="Q27" i="1"/>
  <c r="R27" i="1"/>
  <c r="S27" i="1"/>
  <c r="T27" i="1"/>
  <c r="Q28" i="1"/>
  <c r="R28" i="1"/>
  <c r="S28" i="1"/>
  <c r="T28" i="1"/>
  <c r="Q29" i="1"/>
  <c r="S29" i="1"/>
  <c r="T29" i="1"/>
  <c r="Q30" i="1"/>
  <c r="R30" i="1"/>
  <c r="S30" i="1"/>
  <c r="T30" i="1"/>
  <c r="Q31" i="1"/>
  <c r="R31" i="1"/>
  <c r="S31" i="1"/>
  <c r="T31" i="1"/>
  <c r="Q32" i="1"/>
  <c r="R32" i="1"/>
  <c r="S32" i="1"/>
  <c r="T32" i="1"/>
  <c r="Q33" i="1"/>
  <c r="R33" i="1"/>
  <c r="S33" i="1"/>
  <c r="T33" i="1"/>
  <c r="Q34" i="1"/>
  <c r="U34" i="1" s="1"/>
  <c r="S34" i="1"/>
  <c r="T34" i="1"/>
  <c r="S35" i="1" l="1"/>
  <c r="J40" i="1" s="1"/>
  <c r="B34" i="11" s="1"/>
  <c r="R35" i="1"/>
  <c r="J39" i="1" s="1"/>
  <c r="Q35" i="1"/>
  <c r="J38" i="1" s="1"/>
  <c r="B32" i="11" s="1"/>
  <c r="U33" i="1"/>
  <c r="U30" i="1"/>
  <c r="U28" i="1"/>
  <c r="U27" i="1"/>
  <c r="U26" i="1"/>
  <c r="U31" i="1"/>
  <c r="U22" i="1"/>
  <c r="U24" i="1"/>
  <c r="U23" i="1"/>
  <c r="U20" i="1"/>
  <c r="T35" i="1"/>
  <c r="J42" i="1" s="1"/>
  <c r="U32" i="1"/>
  <c r="U29" i="1"/>
  <c r="U25" i="1"/>
  <c r="U21" i="1"/>
  <c r="K42" i="1" l="1"/>
  <c r="B35" i="11"/>
  <c r="K39" i="1"/>
  <c r="B33" i="11"/>
  <c r="K38" i="1"/>
  <c r="J43" i="1"/>
  <c r="J41" i="1"/>
  <c r="K41" i="1" s="1"/>
  <c r="K40" i="1"/>
  <c r="K43" i="1" l="1"/>
  <c r="K44" i="1"/>
  <c r="B36" i="11" s="1"/>
  <c r="K45" i="1"/>
  <c r="B37" i="1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Geraldina Grunbaum</author>
    <author>David Wiley</author>
  </authors>
  <commentList>
    <comment ref="B41" authorId="0" shapeId="0" xr:uid="{00000000-0006-0000-0200-000002000000}">
      <text>
        <r>
          <rPr>
            <sz val="8"/>
            <color indexed="81"/>
            <rFont val="Tahoma"/>
            <family val="2"/>
          </rPr>
          <t>Weighted PM 10 means that tailpipe PM emissions have been multiplied by factor of 20, consistent w CARB methodology for Carl Moyer Program, to reflect the negative impact of tailpipe PM on public health.</t>
        </r>
      </text>
    </comment>
    <comment ref="B45" authorId="1" shapeId="0" xr:uid="{00000000-0006-0000-0200-000003000000}">
      <text>
        <r>
          <rPr>
            <b/>
            <sz val="8"/>
            <color indexed="81"/>
            <rFont val="Tahoma"/>
            <family val="2"/>
          </rPr>
          <t>David Wiley:</t>
        </r>
        <r>
          <rPr>
            <sz val="8"/>
            <color indexed="81"/>
            <rFont val="Tahoma"/>
            <family val="2"/>
          </rPr>
          <t xml:space="preserve">
Weighted PM 10 means that tailpipe PM emissions have been multiplied by factor of 20, consistent w CARB methodology for Carl Moyer Program.</t>
        </r>
      </text>
    </comment>
  </commentList>
</comments>
</file>

<file path=xl/sharedStrings.xml><?xml version="1.0" encoding="utf-8"?>
<sst xmlns="http://schemas.openxmlformats.org/spreadsheetml/2006/main" count="346" uniqueCount="215">
  <si>
    <t>Project Title</t>
  </si>
  <si>
    <t>Contact Name</t>
  </si>
  <si>
    <t>Project Start Date</t>
  </si>
  <si>
    <t>Project Completion Date</t>
  </si>
  <si>
    <t>Project Sponsor</t>
  </si>
  <si>
    <t>Public Agency? (Y or N)</t>
  </si>
  <si>
    <t>Project Type Code (e.g., 7a)</t>
  </si>
  <si>
    <t>Worksheet Calculated By</t>
  </si>
  <si>
    <t>Project Sponsor Organization</t>
  </si>
  <si>
    <t>Email Address</t>
  </si>
  <si>
    <t>Phone Number</t>
  </si>
  <si>
    <t>Mailing Address</t>
  </si>
  <si>
    <t>City</t>
  </si>
  <si>
    <t>State</t>
  </si>
  <si>
    <t>Zip</t>
  </si>
  <si>
    <t>Date of Submission</t>
  </si>
  <si>
    <r>
      <t xml:space="preserve">General Information Tab:  </t>
    </r>
    <r>
      <rPr>
        <sz val="10"/>
        <rFont val="Arial"/>
        <family val="2"/>
      </rPr>
      <t>Complete areas shaded in yellow.</t>
    </r>
  </si>
  <si>
    <t>Project Schedule</t>
  </si>
  <si>
    <r>
      <t xml:space="preserve">Calculations Tab:  </t>
    </r>
    <r>
      <rPr>
        <sz val="12"/>
        <rFont val="Arial"/>
        <family val="2"/>
      </rPr>
      <t>Complete areas shaded in yellow only.</t>
    </r>
  </si>
  <si>
    <t>Cost-Effectiveness ($ / weighted ton)</t>
  </si>
  <si>
    <t>GVWR</t>
  </si>
  <si>
    <t>SAMPLE</t>
  </si>
  <si>
    <t>Unit #/ID</t>
  </si>
  <si>
    <t>Amount Requested</t>
  </si>
  <si>
    <t>ROG Emissions Reduced</t>
  </si>
  <si>
    <t>NOx Emissions Reduced</t>
  </si>
  <si>
    <t xml:space="preserve">PM Emissions Reduced </t>
  </si>
  <si>
    <t>Weighted PM Emissions Reduced</t>
  </si>
  <si>
    <t>CO2 Emissions Reduced</t>
  </si>
  <si>
    <t>Unweighted Emission Reductions (ROG, NOx &amp; PM)</t>
  </si>
  <si>
    <t>Unweighted TFCA Cost Effectiveness (ROG, NOx &amp; PM)</t>
  </si>
  <si>
    <t>Emission Reductions (gr/yr)</t>
  </si>
  <si>
    <t>TFCA Project Cost - Cost Effectiveness (ROG, NOx &amp; Weighted PM)</t>
  </si>
  <si>
    <t>Cost-Effectiveness Results for Entire Project</t>
  </si>
  <si>
    <t># Years Effectiveness:</t>
  </si>
  <si>
    <t>A</t>
  </si>
  <si>
    <t>B</t>
  </si>
  <si>
    <t>C</t>
  </si>
  <si>
    <t>F</t>
  </si>
  <si>
    <t>Annual</t>
  </si>
  <si>
    <t>Lifetime</t>
  </si>
  <si>
    <t>Tons</t>
  </si>
  <si>
    <t>/Ton</t>
  </si>
  <si>
    <t>Totals</t>
  </si>
  <si>
    <t>Emission Reduction Calculations</t>
  </si>
  <si>
    <t>E</t>
  </si>
  <si>
    <t>ROG</t>
  </si>
  <si>
    <t>CO2</t>
  </si>
  <si>
    <t>I</t>
  </si>
  <si>
    <t>J</t>
  </si>
  <si>
    <t>K</t>
  </si>
  <si>
    <t>L</t>
  </si>
  <si>
    <t>M</t>
  </si>
  <si>
    <t>O</t>
  </si>
  <si>
    <t>P</t>
  </si>
  <si>
    <t>D</t>
  </si>
  <si>
    <t>Purchase/Lease of New Vehicles</t>
  </si>
  <si>
    <t>Q</t>
  </si>
  <si>
    <t>Avg Annual Miles</t>
  </si>
  <si>
    <t>G</t>
  </si>
  <si>
    <t>H</t>
  </si>
  <si>
    <t>Cost Effectiveness Inputs</t>
  </si>
  <si>
    <t>Total Project Cost:</t>
  </si>
  <si>
    <t>Notes &amp; Assumptions</t>
  </si>
  <si>
    <t>Vehicle</t>
  </si>
  <si>
    <t>N</t>
  </si>
  <si>
    <t>R</t>
  </si>
  <si>
    <t>S</t>
  </si>
  <si>
    <t>T</t>
  </si>
  <si>
    <t>Provide all assumptions, rationales, and references for figures used in calculations.</t>
  </si>
  <si>
    <t>TFCA Cost 40%:</t>
  </si>
  <si>
    <t>TFCA Cost 60%:</t>
  </si>
  <si>
    <t>County (2-3 character abbreviation)</t>
  </si>
  <si>
    <t>TFCA Regional Fund Proj. #:</t>
  </si>
  <si>
    <t>*Total TFCA Cost:</t>
  </si>
  <si>
    <t>*Should equal Total Amount Requested column (in table below)</t>
  </si>
  <si>
    <t>* Total Amount Requested</t>
  </si>
  <si>
    <t>http://www.baaqmd.gov/tfca4pm</t>
  </si>
  <si>
    <t>Fuel</t>
  </si>
  <si>
    <t>Class</t>
  </si>
  <si>
    <t>Gasoline</t>
  </si>
  <si>
    <t>Diesel</t>
  </si>
  <si>
    <t>NOX</t>
  </si>
  <si>
    <t>PM10</t>
  </si>
  <si>
    <t>EMISSION FACTORS in grams / mile</t>
  </si>
  <si>
    <t>Motorcycles</t>
  </si>
  <si>
    <t>Medium Duty Vehicles</t>
  </si>
  <si>
    <t>N/A</t>
  </si>
  <si>
    <t>Up to 6,000 lbs</t>
  </si>
  <si>
    <t>6,000 - 8,500 lbs</t>
  </si>
  <si>
    <t>8,501 - 10,000 lbs</t>
  </si>
  <si>
    <t>10,001 - 14,000 lbs</t>
  </si>
  <si>
    <t>Conversion for tons to g:</t>
  </si>
  <si>
    <t>grams per ton</t>
  </si>
  <si>
    <t>List for Baseline Fuel Type</t>
  </si>
  <si>
    <t>Baseline Fuel Type</t>
  </si>
  <si>
    <t>Vehicle Class</t>
  </si>
  <si>
    <t>List for Vehicle Class Pull-Down:</t>
  </si>
  <si>
    <t>Motorcycle</t>
  </si>
  <si>
    <t>Passenger Vehicle</t>
  </si>
  <si>
    <t>Medium Duty Vehicle</t>
  </si>
  <si>
    <t>Region Type: Air District</t>
  </si>
  <si>
    <t>Season: Annual</t>
  </si>
  <si>
    <t>Source:</t>
  </si>
  <si>
    <t>Incremental Cost</t>
  </si>
  <si>
    <t>Vehicle Classification: EMFAC2007 Categories</t>
  </si>
  <si>
    <t>Baseline</t>
  </si>
  <si>
    <t>Passenger Cars</t>
  </si>
  <si>
    <t>Light Heavy Duty Trucks 1</t>
  </si>
  <si>
    <t>Light Heavy Duty Trucks 2</t>
  </si>
  <si>
    <t>Light Duty Trucks</t>
  </si>
  <si>
    <t>Vehicle Purchase Year</t>
  </si>
  <si>
    <t>Passenger Car</t>
  </si>
  <si>
    <t>Light Heavy Duty Truck 1</t>
  </si>
  <si>
    <t>Light Heavy Duty Truck 2</t>
  </si>
  <si>
    <r>
      <t xml:space="preserve">Proposed Clean Vehicle Emission Standard. - </t>
    </r>
    <r>
      <rPr>
        <b/>
        <sz val="10"/>
        <color rgb="FFFF0000"/>
        <rFont val="MS Sans Serif"/>
      </rPr>
      <t>See Emission Factors Table (gr/mi)</t>
    </r>
    <r>
      <rPr>
        <b/>
        <sz val="10"/>
        <rFont val="MS Sans Serif"/>
        <family val="2"/>
      </rPr>
      <t xml:space="preserve"> </t>
    </r>
  </si>
  <si>
    <t>Column</t>
  </si>
  <si>
    <t>BEV #1</t>
  </si>
  <si>
    <t>Column Title</t>
  </si>
  <si>
    <t>Description/Instruction</t>
  </si>
  <si>
    <t>Unique ID for vehicle</t>
  </si>
  <si>
    <t>Cost difference between baseline vehicle and proposed clean vehicle</t>
  </si>
  <si>
    <t>Award amount requested for the vehicle</t>
  </si>
  <si>
    <t>Choose passenger car, light-duty truck, light-heavy-duty truck, medium-duty vehicle, or or motorcycle</t>
  </si>
  <si>
    <t>Enter average miles vehicle will operate annually</t>
  </si>
  <si>
    <t>Automatically calculated</t>
  </si>
  <si>
    <r>
      <t xml:space="preserve">Proposed Vehicle Emission Standard. - </t>
    </r>
    <r>
      <rPr>
        <sz val="10"/>
        <color rgb="FFFF0000"/>
        <rFont val="MS Sans Serif"/>
      </rPr>
      <t>See Emission Factors Table (gr/mi)</t>
    </r>
    <r>
      <rPr>
        <sz val="10"/>
        <rFont val="MS Sans Serif"/>
      </rPr>
      <t xml:space="preserve"> </t>
    </r>
  </si>
  <si>
    <t>I-L</t>
  </si>
  <si>
    <t>M-P</t>
  </si>
  <si>
    <t>Q-T</t>
  </si>
  <si>
    <t>U</t>
  </si>
  <si>
    <t>Enter or link the applicable emission rate for the  proposed vehicle for the vehicle purchase year; enter 0.00 for emission rates with "NA"</t>
  </si>
  <si>
    <t>Light Duty Truck</t>
  </si>
  <si>
    <t>For fleet expansion projects, select N/A</t>
  </si>
  <si>
    <t>VEHICLE 14,000 lbs &amp; LESS PROJECTS</t>
  </si>
  <si>
    <r>
      <t>Baseline Emissions Standard -</t>
    </r>
    <r>
      <rPr>
        <b/>
        <sz val="10"/>
        <color rgb="FFFF0000"/>
        <rFont val="MS Sans Serif"/>
      </rPr>
      <t xml:space="preserve"> See Emission Factors Table (gr/mi)</t>
    </r>
    <r>
      <rPr>
        <b/>
        <sz val="10"/>
        <rFont val="MS Sans Serif"/>
        <family val="2"/>
      </rPr>
      <t xml:space="preserve"> </t>
    </r>
  </si>
  <si>
    <t>Existing Vehicles - EMISSION FACTORS in grams / mile</t>
  </si>
  <si>
    <t>Vehicle Model Year</t>
  </si>
  <si>
    <t>Electric</t>
  </si>
  <si>
    <t>Motorcycles = MCY, Passenger Cars = LDA, Light Duty Trucks = LDT1, LDT2; Medium Duty Vehicles = MDV; Light Heavy Duty Trucks (8500-10,000) = LHDT1; Light Heavy Duty Trucks (10,001-14,000) = LHDT2</t>
  </si>
  <si>
    <r>
      <t>Baseline Emissions Standard -</t>
    </r>
    <r>
      <rPr>
        <sz val="10"/>
        <color rgb="FFFF0000"/>
        <rFont val="MS Sans Serif"/>
      </rPr>
      <t xml:space="preserve"> See Emission Factors Table or Existing Vehicles Table (gr/mi)</t>
    </r>
  </si>
  <si>
    <r>
      <rPr>
        <b/>
        <sz val="10"/>
        <rFont val="MS Sans Serif"/>
      </rPr>
      <t xml:space="preserve">(1) Fleet expansion projects </t>
    </r>
    <r>
      <rPr>
        <sz val="10"/>
        <rFont val="MS Sans Serif"/>
      </rPr>
      <t xml:space="preserve">enter the applicable emission rate for the baseline vehicle for the proposed vehicle purchase year. This data is found in the Emission Factors Table.                                      </t>
    </r>
    <r>
      <rPr>
        <b/>
        <sz val="10"/>
        <rFont val="MS Sans Serif"/>
      </rPr>
      <t>(2) Vehicle replacement projects</t>
    </r>
    <r>
      <rPr>
        <sz val="10"/>
        <rFont val="MS Sans Serif"/>
      </rPr>
      <t xml:space="preserve"> (requires scrapping of existing vehicle) determine the existing vehicle's model year. Then find the model year under the vehicle type in the Existing Vehicles Table. Then enter the applicable emission rate for the existing vehicle. </t>
    </r>
  </si>
  <si>
    <t>Region: Bay Area AQMD</t>
  </si>
  <si>
    <t>&lt; 6,000 lbs</t>
  </si>
  <si>
    <t>Source: EMFAC2021 (v1.0.2) Emissions Inventory</t>
  </si>
  <si>
    <t>Factors ROG TOTAL, NOX TOTAL EX, PM10 TOTAL EX (no bw/tw), CO2 TOTAL EX</t>
  </si>
  <si>
    <t>Version 2026, Updated 1/6/25</t>
  </si>
  <si>
    <t>Project Number (26XXXYY)</t>
  </si>
  <si>
    <t>FYE 2026 TFCA 40% Fund Worksheet</t>
  </si>
  <si>
    <t>Version 2026, Updated 1/6/2025</t>
  </si>
  <si>
    <t>FYE 2026 TFCA 40% Worksheet</t>
  </si>
  <si>
    <t>Units:  miles/day for CVMT and EVMT, trips/day for Trips, kWh/day for Energy Consumption, tons/day for Emissions, 1000 gallons/day for Fuel Consumption</t>
  </si>
  <si>
    <t>Calendar Year: 2025, 2025, 2026, 2027, 2028, 2029, 2030</t>
  </si>
  <si>
    <t>Emission Factors Table. Vehicle Age [Model Year minus Calendar Year]: 0, 1,  2; Model Year: 2025, 2026</t>
  </si>
  <si>
    <t>Existing Vehicles Table. Calendar year: 2025, 2026, 2027; Fuel: gasoline, diesel; Model Year: 1998-2024</t>
  </si>
  <si>
    <r>
      <t xml:space="preserve">Instructions are available in </t>
    </r>
    <r>
      <rPr>
        <b/>
        <sz val="11"/>
        <rFont val="Arial"/>
        <family val="2"/>
      </rPr>
      <t xml:space="preserve">Appendix H </t>
    </r>
    <r>
      <rPr>
        <sz val="11"/>
        <rFont val="Arial"/>
        <family val="2"/>
      </rPr>
      <t>of the 40% Expenditure Plan Guidance Fiscal Year Ending 2026 at:</t>
    </r>
  </si>
  <si>
    <t>General Information Tab:  Complete areas shaded in yellow.</t>
  </si>
  <si>
    <t>Enter project number</t>
  </si>
  <si>
    <t>Enter a project title</t>
  </si>
  <si>
    <t>Enter code for project type. See Guidance or table above.</t>
  </si>
  <si>
    <t>Project Description</t>
  </si>
  <si>
    <t>Provide answers for who, what, when, and where for the project.</t>
  </si>
  <si>
    <t>Enter the same abbreviations as used in Project Number.</t>
  </si>
  <si>
    <t>Enter name of person completing the worksheet.</t>
  </si>
  <si>
    <t>Enter date submitted to the administering agency.</t>
  </si>
  <si>
    <t>Enter organization responsible for the project.</t>
  </si>
  <si>
    <t>Is the organization a public agency? Enter "Y" for yes and "N" for no.</t>
  </si>
  <si>
    <t xml:space="preserve">Enter name of individual responsible for implementing the project. </t>
  </si>
  <si>
    <t>Enter email address of contact</t>
  </si>
  <si>
    <t>Enter phone number of contact</t>
  </si>
  <si>
    <t>Enter mailing address of contact</t>
  </si>
  <si>
    <t>Enter mailing address city</t>
  </si>
  <si>
    <t>Enter mailing address state</t>
  </si>
  <si>
    <t>Enter mailing address zip</t>
  </si>
  <si>
    <t>Date work begins on a project. Note: Project must meet Readiness Policy
(Policy #6).</t>
  </si>
  <si>
    <r>
      <t xml:space="preserve">Date the project scope is estimated to be completed. For </t>
    </r>
    <r>
      <rPr>
        <b/>
        <sz val="10"/>
        <rFont val="Arial"/>
        <family val="2"/>
      </rPr>
      <t>Service projects’</t>
    </r>
    <r>
      <rPr>
        <sz val="10"/>
        <rFont val="Arial"/>
        <family val="2"/>
      </rPr>
      <t xml:space="preserve"> completion date: a project is completed after its Operational Period is completed. For </t>
    </r>
    <r>
      <rPr>
        <b/>
        <sz val="10"/>
        <rFont val="Arial"/>
        <family val="2"/>
      </rPr>
      <t>infrastructure projects’</t>
    </r>
    <r>
      <rPr>
        <sz val="10"/>
        <rFont val="Arial"/>
        <family val="2"/>
      </rPr>
      <t xml:space="preserve"> completion date: a project is completed after the equipment becomes available for public use (i.e., after the Implementation Period is completed). Note, this date will be used to track the project. The project scope may be completed, but projects cannot be closed out until all payment is paid out and Final Report is approved.</t>
    </r>
  </si>
  <si>
    <t>Final Report to County</t>
  </si>
  <si>
    <t>Date the Final Report was received by the administering agency. Note:
Administering agencies must expend funds within two years of receipt,
unless an application states that the project will take a longer period of
time and is approved by the administering agency or the Air District.</t>
  </si>
  <si>
    <t xml:space="preserve">TFCA 40% Funds Allocated </t>
  </si>
  <si>
    <t>Auto populated. Total of TFCA 40% Funds allocated to this project.</t>
  </si>
  <si>
    <t xml:space="preserve">Total Project Cost </t>
  </si>
  <si>
    <t>Years Effectiveness</t>
  </si>
  <si>
    <t xml:space="preserve">Auto populated. Equivalent to the administrative period of the grant and used in calculating a project’s Cost Effectiveness. This is different than how long the project will physically last. </t>
  </si>
  <si>
    <t>Em_Red_ROG (tpy)</t>
  </si>
  <si>
    <t>Auto populated. Emissions reduction for reactive organic gases (ROG) (in tons per year).</t>
  </si>
  <si>
    <t>Em_Red_NOx (tpy)</t>
  </si>
  <si>
    <t>Auto populated. Emissions reduction for nitrogen oxides (NOx) (in tons per year).</t>
  </si>
  <si>
    <t>Em_Red_PM10 (tpy)</t>
  </si>
  <si>
    <t>Auto populated. Emissions reduction for particulate matter 10 microns in diameter and smaller (PM10) (in tons per year).</t>
  </si>
  <si>
    <t>Em_Red_CO2 (tpy)</t>
  </si>
  <si>
    <t>Auto populated. Emissions reduction for CO2 (tons per year).</t>
  </si>
  <si>
    <t>Cost_Eff_ROG_NOx_PM ($/ton)</t>
  </si>
  <si>
    <t>Auto populated. The ratio of TFCA funds awarded to the sum of surplus emissions reduced, during a project’s operational period, of ROG, NOx, and PM10</t>
  </si>
  <si>
    <t>Life_C/E_WEIGHTED ($/ton)</t>
  </si>
  <si>
    <t>Auto populated. The ratio of TFCA funds awarded to the sum of surplus emissions reduced, during a project’s operational period, of ROG, NOx, and weighted PM10 (which is calculated by multiplying the tailpipe PM emissions by a factor of 20)</t>
  </si>
  <si>
    <t>% in SB 535 DAC?*</t>
  </si>
  <si>
    <t>See "Priority Areas" tab for geographic boundaries.</t>
  </si>
  <si>
    <t>% in AB 1550 LIC?*</t>
  </si>
  <si>
    <t>% in AB 617 Communities?*</t>
  </si>
  <si>
    <t>Is the Air District logo requirement applicable? (Y or N)  If "N," please explain.</t>
  </si>
  <si>
    <t>Identify whether a logo can be applied to the project, based on the project type.  Enter "Y" for yes or "N" for no.  If no, please provide explanation.</t>
  </si>
  <si>
    <t>Enter 2025 or 2026</t>
  </si>
  <si>
    <r>
      <t>If funding more than one vehicle, each vehicle must be shown to be cost-effective. The worksheet calculates the cost-effectiveness of each vehicle separately, so</t>
    </r>
    <r>
      <rPr>
        <b/>
        <sz val="10"/>
        <rFont val="MS Sans Serif"/>
      </rPr>
      <t xml:space="preserve"> only one worksheet is required</t>
    </r>
    <r>
      <rPr>
        <sz val="10"/>
        <rFont val="MS Sans Serif"/>
      </rPr>
      <t xml:space="preserve"> when more than one vehicle is being considered for funding.</t>
    </r>
  </si>
  <si>
    <t>Priority Areas</t>
  </si>
  <si>
    <r>
      <rPr>
        <b/>
        <sz val="10"/>
        <color theme="1"/>
        <rFont val="Arial"/>
        <family val="2"/>
      </rPr>
      <t>Disadvantaged Communities (DAC):</t>
    </r>
    <r>
      <rPr>
        <sz val="10"/>
        <color theme="1"/>
        <rFont val="Arial"/>
        <family val="2"/>
      </rPr>
      <t xml:space="preserve"> for the purpose of SB 535, these areas are designated by the California Environmental Protection Agency as the top 25% most impacted census tracts experiencing disproportionate amounts of pollution, environmental degradation, and socioeconomic and public health conditions as shown in CalEnviroScreen 4.0, census tracts previously identified in the top 25% in CalEnviroScreen 3.0, census tracts with high amounts of pollution and low populations, and federally recognized tribal areas as identified by the Census in the 2021 American Indian Areas Related National Geodatabase. DACs are shown shaded YELLOW and GREEN in the California Climate Investments Priority Populations map. </t>
    </r>
  </si>
  <si>
    <t>https://ww3.arb.ca.gov/cc/capandtrade/auctionproceeds/communityinvestments.htm</t>
  </si>
  <si>
    <r>
      <rPr>
        <b/>
        <sz val="10"/>
        <color theme="1"/>
        <rFont val="Arial"/>
        <family val="2"/>
      </rPr>
      <t>Low-income communities (LIC)</t>
    </r>
    <r>
      <rPr>
        <sz val="10"/>
        <color theme="1"/>
        <rFont val="Arial"/>
        <family val="2"/>
      </rPr>
      <t>: for the purpose of AB 1550, these areas are defined as census
tracts with median household incomes at or below 80 percent of the statewide median income or
with median household incomes at or below the threshold designated as low-income by Housing
and Community Development’s State Income Limits. LICs are shown shaded in BLUE and
GREEN in the California Climate Investments Priority Populations map.</t>
    </r>
  </si>
  <si>
    <r>
      <rPr>
        <b/>
        <sz val="10"/>
        <color theme="1"/>
        <rFont val="Arial"/>
        <family val="2"/>
      </rPr>
      <t>Assembly Bill 617 Communities:</t>
    </r>
    <r>
      <rPr>
        <sz val="10"/>
        <color theme="1"/>
        <rFont val="Arial"/>
        <family val="2"/>
      </rPr>
      <t xml:space="preserve"> Assembly Bill 617 (AB 617) requires air districts to develop and implement additional emissions reporting, monitoring, reduction plans, and measures in an effort to reduce air pollution exposure in disadvantaged communities. The AB 617 communities in the Bay Area Air District’s jurisdiction include West Oakland and East Oakland in Alameda County, Richmond/San Pablo in Contra Costa County, and Bayview-Hunters Point in San Francisco. See below for the geographic boundaries.</t>
    </r>
  </si>
  <si>
    <t>West Oakland:</t>
  </si>
  <si>
    <t>East Oakland:</t>
  </si>
  <si>
    <t>Richmond-San Pablo:</t>
  </si>
  <si>
    <t>Bayview-Hunters Point/Southeast San Francisco:</t>
  </si>
  <si>
    <t>[Please provide answers for who, what, when, and where for the project.]</t>
  </si>
  <si>
    <t xml:space="preserve">Emissions Reduction, Priority Areas, Logo Applicability </t>
  </si>
  <si>
    <t>*See "Priority Areas" section in the Instructions tab for geographic boundaries.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</si>
</sst>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5" formatCode="&quot;$&quot;#,##0_);\(&quot;$&quot;#,##0\)"/>
    <numFmt numFmtId="6" formatCode="&quot;$&quot;#,##0_);[Red]\(&quot;$&quot;#,##0\)"/>
    <numFmt numFmtId="8" formatCode="&quot;$&quot;#,##0.00_);[Red]\(&quot;$&quot;#,##0.00\)"/>
    <numFmt numFmtId="44" formatCode="_(&quot;$&quot;* #,##0.00_);_(&quot;$&quot;* \(#,##0.00\);_(&quot;$&quot;* &quot;-&quot;??_);_(@_)"/>
    <numFmt numFmtId="164" formatCode="0.000"/>
    <numFmt numFmtId="165" formatCode="&quot;$&quot;#,##0"/>
    <numFmt numFmtId="166" formatCode="[&lt;=9999999]###\-####;\(###\)\ ###\-####"/>
    <numFmt numFmtId="167" formatCode="00000"/>
    <numFmt numFmtId="168" formatCode="#,##0.000"/>
    <numFmt numFmtId="169" formatCode="#,##0.0000"/>
    <numFmt numFmtId="170" formatCode="0.0000"/>
    <numFmt numFmtId="171" formatCode="0.000000"/>
  </numFmts>
  <fonts count="40" x14ac:knownFonts="1">
    <font>
      <sz val="10"/>
      <name val="MS Sans Serif"/>
    </font>
    <font>
      <sz val="11"/>
      <color theme="1"/>
      <name val="Calibri"/>
      <family val="2"/>
      <scheme val="minor"/>
    </font>
    <font>
      <sz val="11"/>
      <color theme="1"/>
      <name val="Calibri"/>
      <family val="2"/>
      <scheme val="minor"/>
    </font>
    <font>
      <sz val="11"/>
      <color theme="1"/>
      <name val="Calibri"/>
      <family val="2"/>
      <scheme val="minor"/>
    </font>
    <font>
      <b/>
      <sz val="10"/>
      <name val="MS Sans Serif"/>
      <family val="2"/>
    </font>
    <font>
      <b/>
      <i/>
      <sz val="10"/>
      <name val="MS Sans Serif"/>
      <family val="2"/>
    </font>
    <font>
      <sz val="10"/>
      <name val="MS Sans Serif"/>
      <family val="2"/>
    </font>
    <font>
      <b/>
      <sz val="18"/>
      <name val="Arial"/>
      <family val="2"/>
    </font>
    <font>
      <b/>
      <i/>
      <sz val="12"/>
      <name val="MS Sans Serif"/>
      <family val="2"/>
    </font>
    <font>
      <b/>
      <sz val="12"/>
      <name val="Arial"/>
      <family val="2"/>
    </font>
    <font>
      <sz val="10"/>
      <name val="Arial"/>
      <family val="2"/>
    </font>
    <font>
      <b/>
      <sz val="12"/>
      <name val="MS Sans Serif"/>
      <family val="2"/>
    </font>
    <font>
      <sz val="12"/>
      <name val="MS Sans Serif"/>
      <family val="2"/>
    </font>
    <font>
      <b/>
      <sz val="10"/>
      <name val="MS Sans Serif"/>
      <family val="2"/>
    </font>
    <font>
      <sz val="8"/>
      <color indexed="81"/>
      <name val="Tahoma"/>
      <family val="2"/>
    </font>
    <font>
      <b/>
      <sz val="8"/>
      <color indexed="81"/>
      <name val="Tahoma"/>
      <family val="2"/>
    </font>
    <font>
      <sz val="10"/>
      <name val="MS Sans Serif"/>
      <family val="2"/>
    </font>
    <font>
      <u/>
      <sz val="10"/>
      <color indexed="12"/>
      <name val="MS Sans Serif"/>
      <family val="2"/>
    </font>
    <font>
      <b/>
      <sz val="12"/>
      <name val="Arial"/>
      <family val="2"/>
    </font>
    <font>
      <b/>
      <sz val="12"/>
      <name val="MS Sans Serif"/>
      <family val="2"/>
    </font>
    <font>
      <u/>
      <sz val="10"/>
      <name val="Arial"/>
      <family val="2"/>
    </font>
    <font>
      <sz val="8"/>
      <name val="MS Sans Serif"/>
      <family val="2"/>
    </font>
    <font>
      <sz val="10"/>
      <name val="Arial Rounded MT Bold"/>
      <family val="2"/>
    </font>
    <font>
      <b/>
      <sz val="10"/>
      <name val="Arial"/>
      <family val="2"/>
    </font>
    <font>
      <sz val="10"/>
      <name val="MS Sans Serif"/>
      <family val="2"/>
    </font>
    <font>
      <sz val="12"/>
      <name val="Arial"/>
      <family val="2"/>
    </font>
    <font>
      <b/>
      <sz val="16"/>
      <name val="Arial"/>
      <family val="2"/>
    </font>
    <font>
      <u/>
      <sz val="7.5"/>
      <color indexed="12"/>
      <name val="MS Sans Serif"/>
      <family val="2"/>
    </font>
    <font>
      <b/>
      <sz val="10"/>
      <name val="MS Sans Serif"/>
    </font>
    <font>
      <i/>
      <sz val="10"/>
      <name val="MS Sans Serif"/>
    </font>
    <font>
      <b/>
      <sz val="10"/>
      <color rgb="FFFF0000"/>
      <name val="MS Sans Serif"/>
    </font>
    <font>
      <sz val="11"/>
      <name val="Arial"/>
      <family val="2"/>
    </font>
    <font>
      <u/>
      <sz val="11"/>
      <color indexed="12"/>
      <name val="MS Sans Serif"/>
      <family val="2"/>
    </font>
    <font>
      <b/>
      <sz val="11"/>
      <name val="Arial"/>
      <family val="2"/>
    </font>
    <font>
      <b/>
      <sz val="11"/>
      <name val="MS Sans Serif"/>
    </font>
    <font>
      <sz val="10"/>
      <color rgb="FFFF0000"/>
      <name val="MS Sans Serif"/>
    </font>
    <font>
      <b/>
      <u/>
      <sz val="10"/>
      <name val="Arial"/>
      <family val="2"/>
    </font>
    <font>
      <sz val="10"/>
      <color theme="1"/>
      <name val="Arial"/>
      <family val="2"/>
    </font>
    <font>
      <b/>
      <sz val="10"/>
      <color theme="1"/>
      <name val="Arial"/>
      <family val="2"/>
    </font>
    <font>
      <u/>
      <sz val="10"/>
      <color theme="10"/>
      <name val="Arial"/>
      <family val="2"/>
    </font>
  </fonts>
  <fills count="17">
    <fill>
      <patternFill patternType="none"/>
    </fill>
    <fill>
      <patternFill patternType="gray125"/>
    </fill>
    <fill>
      <patternFill patternType="solid">
        <fgColor indexed="42"/>
        <bgColor indexed="64"/>
      </patternFill>
    </fill>
    <fill>
      <patternFill patternType="solid">
        <fgColor indexed="43"/>
        <bgColor indexed="64"/>
      </patternFill>
    </fill>
    <fill>
      <patternFill patternType="solid">
        <fgColor indexed="22"/>
        <bgColor indexed="64"/>
      </patternFill>
    </fill>
    <fill>
      <patternFill patternType="solid">
        <fgColor indexed="15"/>
        <bgColor indexed="64"/>
      </patternFill>
    </fill>
    <fill>
      <patternFill patternType="solid">
        <fgColor indexed="41"/>
        <bgColor indexed="64"/>
      </patternFill>
    </fill>
    <fill>
      <patternFill patternType="solid">
        <fgColor theme="8" tint="0.79998168889431442"/>
        <bgColor indexed="64"/>
      </patternFill>
    </fill>
    <fill>
      <patternFill patternType="solid">
        <fgColor theme="6" tint="0.79998168889431442"/>
        <bgColor indexed="64"/>
      </patternFill>
    </fill>
    <fill>
      <patternFill patternType="solid">
        <fgColor theme="0" tint="-0.14999847407452621"/>
        <bgColor indexed="64"/>
      </patternFill>
    </fill>
    <fill>
      <patternFill patternType="solid">
        <fgColor rgb="FFCCFFCC"/>
        <bgColor indexed="64"/>
      </patternFill>
    </fill>
    <fill>
      <patternFill patternType="solid">
        <fgColor rgb="FFFFFF99"/>
        <bgColor indexed="64"/>
      </patternFill>
    </fill>
    <fill>
      <patternFill patternType="solid">
        <fgColor rgb="FFDAEEF3"/>
        <bgColor indexed="64"/>
      </patternFill>
    </fill>
    <fill>
      <patternFill patternType="solid">
        <fgColor theme="0" tint="-0.499984740745262"/>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9" tint="0.79998168889431442"/>
        <bgColor indexed="64"/>
      </patternFill>
    </fill>
  </fills>
  <borders count="73">
    <border>
      <left/>
      <right/>
      <top/>
      <bottom/>
      <diagonal/>
    </border>
    <border>
      <left/>
      <right/>
      <top/>
      <bottom style="thin">
        <color indexed="64"/>
      </bottom>
      <diagonal/>
    </border>
    <border>
      <left/>
      <right/>
      <top style="medium">
        <color indexed="64"/>
      </top>
      <bottom/>
      <diagonal/>
    </border>
    <border>
      <left/>
      <right/>
      <top/>
      <bottom style="medium">
        <color indexed="64"/>
      </bottom>
      <diagonal/>
    </border>
    <border>
      <left/>
      <right style="medium">
        <color indexed="64"/>
      </right>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diagonal/>
    </border>
    <border>
      <left style="thin">
        <color indexed="64"/>
      </left>
      <right style="thin">
        <color indexed="64"/>
      </right>
      <top style="thin">
        <color indexed="64"/>
      </top>
      <bottom style="thin">
        <color indexed="64"/>
      </bottom>
      <diagonal/>
    </border>
    <border>
      <left style="medium">
        <color indexed="64"/>
      </left>
      <right/>
      <top/>
      <bottom/>
      <diagonal/>
    </border>
    <border>
      <left style="medium">
        <color indexed="64"/>
      </left>
      <right/>
      <top/>
      <bottom style="medium">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bottom/>
      <diagonal/>
    </border>
    <border>
      <left/>
      <right style="thin">
        <color indexed="64"/>
      </right>
      <top style="thin">
        <color indexed="64"/>
      </top>
      <bottom/>
      <diagonal/>
    </border>
    <border>
      <left style="thin">
        <color indexed="64"/>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medium">
        <color indexed="64"/>
      </left>
      <right style="medium">
        <color indexed="64"/>
      </right>
      <top/>
      <bottom/>
      <diagonal/>
    </border>
    <border>
      <left style="thin">
        <color indexed="64"/>
      </left>
      <right style="thin">
        <color indexed="64"/>
      </right>
      <top style="thin">
        <color indexed="64"/>
      </top>
      <bottom style="medium">
        <color indexed="64"/>
      </bottom>
      <diagonal/>
    </border>
    <border>
      <left/>
      <right style="medium">
        <color indexed="64"/>
      </right>
      <top/>
      <bottom style="medium">
        <color indexed="64"/>
      </bottom>
      <diagonal/>
    </border>
    <border>
      <left/>
      <right style="thin">
        <color indexed="64"/>
      </right>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medium">
        <color indexed="64"/>
      </left>
      <right style="thin">
        <color indexed="64"/>
      </right>
      <top/>
      <bottom style="thin">
        <color indexed="64"/>
      </bottom>
      <diagonal/>
    </border>
    <border>
      <left style="thin">
        <color indexed="64"/>
      </left>
      <right/>
      <top style="thin">
        <color indexed="64"/>
      </top>
      <bottom style="thin">
        <color indexed="64"/>
      </bottom>
      <diagonal/>
    </border>
    <border>
      <left style="medium">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medium">
        <color indexed="64"/>
      </bottom>
      <diagonal/>
    </border>
    <border>
      <left/>
      <right style="thick">
        <color indexed="64"/>
      </right>
      <top style="thin">
        <color indexed="64"/>
      </top>
      <bottom style="medium">
        <color indexed="64"/>
      </bottom>
      <diagonal/>
    </border>
    <border>
      <left style="medium">
        <color indexed="64"/>
      </left>
      <right style="medium">
        <color indexed="64"/>
      </right>
      <top style="thin">
        <color indexed="64"/>
      </top>
      <bottom style="thick">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right style="medium">
        <color indexed="64"/>
      </right>
      <top style="medium">
        <color indexed="64"/>
      </top>
      <bottom/>
      <diagonal/>
    </border>
    <border>
      <left/>
      <right/>
      <top style="thick">
        <color indexed="64"/>
      </top>
      <bottom style="thick">
        <color indexed="64"/>
      </bottom>
      <diagonal/>
    </border>
    <border>
      <left/>
      <right style="thick">
        <color indexed="64"/>
      </right>
      <top style="thick">
        <color indexed="64"/>
      </top>
      <bottom style="thick">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bottom style="medium">
        <color indexed="64"/>
      </bottom>
      <diagonal/>
    </border>
    <border>
      <left/>
      <right/>
      <top style="thin">
        <color indexed="64"/>
      </top>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diagonal/>
    </border>
    <border>
      <left style="medium">
        <color indexed="64"/>
      </left>
      <right style="thin">
        <color indexed="64"/>
      </right>
      <top style="medium">
        <color indexed="64"/>
      </top>
      <bottom/>
      <diagonal/>
    </border>
    <border>
      <left style="thin">
        <color indexed="64"/>
      </left>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style="medium">
        <color indexed="64"/>
      </right>
      <top/>
      <bottom/>
      <diagonal/>
    </border>
    <border>
      <left/>
      <right style="thin">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style="medium">
        <color indexed="64"/>
      </right>
      <top style="thin">
        <color indexed="64"/>
      </top>
      <bottom style="thin">
        <color indexed="64"/>
      </bottom>
      <diagonal/>
    </border>
    <border>
      <left/>
      <right style="thin">
        <color indexed="64"/>
      </right>
      <top/>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s>
  <cellStyleXfs count="13">
    <xf numFmtId="0" fontId="0" fillId="0" borderId="0"/>
    <xf numFmtId="8" fontId="6" fillId="0" borderId="0" applyFont="0" applyFill="0" applyBorder="0" applyAlignment="0" applyProtection="0"/>
    <xf numFmtId="0" fontId="17" fillId="0" borderId="0" applyNumberFormat="0" applyFill="0" applyBorder="0" applyAlignment="0" applyProtection="0">
      <alignment vertical="top"/>
      <protection locked="0"/>
    </xf>
    <xf numFmtId="0" fontId="6" fillId="0" borderId="0"/>
    <xf numFmtId="0" fontId="27" fillId="0" borderId="0" applyNumberFormat="0" applyFill="0" applyBorder="0" applyAlignment="0" applyProtection="0">
      <alignment vertical="top"/>
      <protection locked="0"/>
    </xf>
    <xf numFmtId="0" fontId="17" fillId="0" borderId="0" applyNumberFormat="0" applyFill="0" applyBorder="0" applyAlignment="0" applyProtection="0">
      <alignment vertical="top"/>
      <protection locked="0"/>
    </xf>
    <xf numFmtId="0" fontId="3" fillId="0" borderId="0"/>
    <xf numFmtId="0" fontId="2" fillId="0" borderId="0"/>
    <xf numFmtId="44" fontId="2"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10" fillId="0" borderId="0"/>
  </cellStyleXfs>
  <cellXfs count="305">
    <xf numFmtId="0" fontId="0" fillId="0" borderId="0" xfId="0"/>
    <xf numFmtId="0" fontId="0" fillId="0" borderId="0" xfId="0" applyAlignment="1">
      <alignment horizontal="centerContinuous"/>
    </xf>
    <xf numFmtId="0" fontId="8" fillId="0" borderId="0" xfId="0" applyFont="1" applyAlignment="1">
      <alignment horizontal="centerContinuous"/>
    </xf>
    <xf numFmtId="0" fontId="0" fillId="0" borderId="1" xfId="0" applyBorder="1"/>
    <xf numFmtId="0" fontId="9" fillId="0" borderId="0" xfId="0" applyFont="1"/>
    <xf numFmtId="0" fontId="0" fillId="0" borderId="2" xfId="0" applyBorder="1"/>
    <xf numFmtId="0" fontId="0" fillId="0" borderId="3" xfId="0" applyBorder="1"/>
    <xf numFmtId="0" fontId="12" fillId="0" borderId="0" xfId="0" applyFont="1" applyAlignment="1">
      <alignment horizontal="center"/>
    </xf>
    <xf numFmtId="0" fontId="0" fillId="0" borderId="4" xfId="0" applyBorder="1"/>
    <xf numFmtId="0" fontId="0" fillId="0" borderId="0" xfId="0" applyAlignment="1">
      <alignment horizontal="left"/>
    </xf>
    <xf numFmtId="0" fontId="13" fillId="0" borderId="3" xfId="0" applyFont="1" applyBorder="1"/>
    <xf numFmtId="0" fontId="0" fillId="0" borderId="5" xfId="0" applyBorder="1"/>
    <xf numFmtId="0" fontId="0" fillId="0" borderId="6" xfId="0" applyBorder="1"/>
    <xf numFmtId="5" fontId="0" fillId="0" borderId="0" xfId="0" applyNumberFormat="1"/>
    <xf numFmtId="2" fontId="0" fillId="0" borderId="1" xfId="0" applyNumberFormat="1" applyBorder="1" applyAlignment="1">
      <alignment horizontal="center"/>
    </xf>
    <xf numFmtId="0" fontId="16" fillId="0" borderId="0" xfId="0" applyFont="1" applyAlignment="1">
      <alignment wrapText="1"/>
    </xf>
    <xf numFmtId="0" fontId="13" fillId="0" borderId="0" xfId="0" applyFont="1"/>
    <xf numFmtId="3" fontId="0" fillId="0" borderId="0" xfId="0" applyNumberFormat="1" applyAlignment="1">
      <alignment horizontal="right"/>
    </xf>
    <xf numFmtId="0" fontId="9" fillId="0" borderId="10" xfId="0" applyFont="1" applyBorder="1"/>
    <xf numFmtId="0" fontId="9" fillId="0" borderId="2" xfId="0" applyFont="1" applyBorder="1"/>
    <xf numFmtId="14" fontId="0" fillId="0" borderId="2" xfId="0" applyNumberFormat="1" applyBorder="1" applyAlignment="1" applyProtection="1">
      <alignment horizontal="centerContinuous"/>
      <protection locked="0"/>
    </xf>
    <xf numFmtId="5" fontId="10" fillId="0" borderId="2" xfId="0" applyNumberFormat="1" applyFont="1" applyBorder="1" applyAlignment="1">
      <alignment horizontal="centerContinuous"/>
    </xf>
    <xf numFmtId="2" fontId="0" fillId="2" borderId="11" xfId="0" applyNumberFormat="1" applyFill="1" applyBorder="1" applyAlignment="1">
      <alignment horizontal="center"/>
    </xf>
    <xf numFmtId="164" fontId="0" fillId="2" borderId="11" xfId="0" applyNumberFormat="1" applyFill="1" applyBorder="1" applyAlignment="1">
      <alignment horizontal="center"/>
    </xf>
    <xf numFmtId="0" fontId="18" fillId="0" borderId="12" xfId="0" applyFont="1" applyBorder="1"/>
    <xf numFmtId="0" fontId="18" fillId="0" borderId="0" xfId="0" applyFont="1"/>
    <xf numFmtId="0" fontId="13" fillId="0" borderId="13" xfId="0" applyFont="1" applyBorder="1" applyAlignment="1">
      <alignment horizontal="center"/>
    </xf>
    <xf numFmtId="0" fontId="18" fillId="0" borderId="3" xfId="0" applyFont="1" applyBorder="1" applyAlignment="1">
      <alignment horizontal="centerContinuous"/>
    </xf>
    <xf numFmtId="0" fontId="20" fillId="0" borderId="3" xfId="0" applyFont="1" applyBorder="1" applyAlignment="1">
      <alignment horizontal="centerContinuous"/>
    </xf>
    <xf numFmtId="0" fontId="23" fillId="0" borderId="0" xfId="0" applyFont="1" applyAlignment="1">
      <alignment vertical="center"/>
    </xf>
    <xf numFmtId="0" fontId="7" fillId="0" borderId="0" xfId="0" applyFont="1" applyAlignment="1">
      <alignment horizontal="left"/>
    </xf>
    <xf numFmtId="0" fontId="6" fillId="0" borderId="0" xfId="0" applyFont="1" applyAlignment="1">
      <alignment horizontal="centerContinuous"/>
    </xf>
    <xf numFmtId="0" fontId="5" fillId="0" borderId="0" xfId="0" applyFont="1" applyAlignment="1">
      <alignment horizontal="left"/>
    </xf>
    <xf numFmtId="0" fontId="24" fillId="0" borderId="0" xfId="0" applyFont="1" applyAlignment="1">
      <alignment horizontal="centerContinuous"/>
    </xf>
    <xf numFmtId="0" fontId="24" fillId="0" borderId="0" xfId="0" applyFont="1"/>
    <xf numFmtId="0" fontId="8" fillId="0" borderId="0" xfId="0" applyFont="1" applyAlignment="1">
      <alignment horizontal="left"/>
    </xf>
    <xf numFmtId="0" fontId="11" fillId="4" borderId="22" xfId="0" applyFont="1" applyFill="1" applyBorder="1" applyAlignment="1">
      <alignment horizontal="left"/>
    </xf>
    <xf numFmtId="0" fontId="0" fillId="4" borderId="8" xfId="0" applyFill="1" applyBorder="1" applyAlignment="1">
      <alignment horizontal="center"/>
    </xf>
    <xf numFmtId="0" fontId="0" fillId="4" borderId="9" xfId="0" applyFill="1" applyBorder="1" applyAlignment="1">
      <alignment horizontal="centerContinuous"/>
    </xf>
    <xf numFmtId="0" fontId="0" fillId="3" borderId="23" xfId="0" applyFill="1" applyBorder="1" applyAlignment="1" applyProtection="1">
      <alignment horizontal="center"/>
      <protection locked="0"/>
    </xf>
    <xf numFmtId="165" fontId="0" fillId="3" borderId="24" xfId="0" applyNumberFormat="1" applyFill="1" applyBorder="1" applyAlignment="1" applyProtection="1">
      <alignment horizontal="center"/>
      <protection locked="0"/>
    </xf>
    <xf numFmtId="0" fontId="18" fillId="0" borderId="0" xfId="0" applyFont="1" applyAlignment="1">
      <alignment vertical="center"/>
    </xf>
    <xf numFmtId="0" fontId="0" fillId="0" borderId="25" xfId="0" applyBorder="1" applyAlignment="1">
      <alignment horizontal="center" vertical="center"/>
    </xf>
    <xf numFmtId="0" fontId="0" fillId="0" borderId="26" xfId="0" applyBorder="1" applyAlignment="1">
      <alignment horizontal="center" vertical="center"/>
    </xf>
    <xf numFmtId="0" fontId="0" fillId="0" borderId="27" xfId="0" applyBorder="1" applyAlignment="1">
      <alignment horizontal="center"/>
    </xf>
    <xf numFmtId="0" fontId="4" fillId="0" borderId="28" xfId="0" applyFont="1" applyBorder="1" applyAlignment="1">
      <alignment horizontal="center" vertical="center" wrapText="1"/>
    </xf>
    <xf numFmtId="0" fontId="0" fillId="2" borderId="30" xfId="0" applyFill="1" applyBorder="1"/>
    <xf numFmtId="0" fontId="0" fillId="0" borderId="0" xfId="0" applyAlignment="1">
      <alignment horizontal="center" vertical="center"/>
    </xf>
    <xf numFmtId="0" fontId="13" fillId="0" borderId="0" xfId="0" applyFont="1" applyAlignment="1">
      <alignment horizontal="center"/>
    </xf>
    <xf numFmtId="3" fontId="0" fillId="5" borderId="11" xfId="0" applyNumberFormat="1" applyFill="1" applyBorder="1" applyAlignment="1" applyProtection="1">
      <alignment horizontal="center"/>
      <protection locked="0"/>
    </xf>
    <xf numFmtId="0" fontId="0" fillId="6" borderId="31" xfId="0" applyFill="1" applyBorder="1" applyAlignment="1" applyProtection="1">
      <alignment horizontal="center"/>
      <protection locked="0"/>
    </xf>
    <xf numFmtId="0" fontId="13" fillId="0" borderId="10" xfId="0" applyFont="1" applyBorder="1" applyAlignment="1">
      <alignment horizontal="center" vertical="center" wrapText="1"/>
    </xf>
    <xf numFmtId="0" fontId="13" fillId="0" borderId="33" xfId="0" applyFont="1" applyBorder="1" applyAlignment="1">
      <alignment horizontal="center" vertical="center" wrapText="1"/>
    </xf>
    <xf numFmtId="0" fontId="5" fillId="6" borderId="35" xfId="0" applyFont="1" applyFill="1" applyBorder="1" applyAlignment="1">
      <alignment horizontal="center"/>
    </xf>
    <xf numFmtId="0" fontId="0" fillId="6" borderId="15" xfId="0" applyFill="1" applyBorder="1" applyAlignment="1" applyProtection="1">
      <alignment horizontal="center"/>
      <protection locked="0"/>
    </xf>
    <xf numFmtId="0" fontId="19" fillId="4" borderId="37" xfId="0" applyFont="1" applyFill="1" applyBorder="1" applyAlignment="1">
      <alignment horizontal="centerContinuous"/>
    </xf>
    <xf numFmtId="0" fontId="13" fillId="0" borderId="38" xfId="0" applyFont="1" applyBorder="1" applyAlignment="1">
      <alignment horizontal="center" vertical="center" wrapText="1"/>
    </xf>
    <xf numFmtId="0" fontId="0" fillId="0" borderId="15" xfId="0" applyBorder="1"/>
    <xf numFmtId="4" fontId="0" fillId="3" borderId="14" xfId="0" applyNumberFormat="1" applyFill="1" applyBorder="1" applyAlignment="1" applyProtection="1">
      <alignment horizontal="center"/>
      <protection locked="0"/>
    </xf>
    <xf numFmtId="2" fontId="0" fillId="0" borderId="0" xfId="0" applyNumberFormat="1"/>
    <xf numFmtId="3" fontId="13" fillId="2" borderId="41" xfId="0" applyNumberFormat="1" applyFont="1" applyFill="1" applyBorder="1" applyAlignment="1">
      <alignment horizontal="center"/>
    </xf>
    <xf numFmtId="0" fontId="13" fillId="0" borderId="43" xfId="0" applyFont="1" applyBorder="1"/>
    <xf numFmtId="3" fontId="13" fillId="2" borderId="29" xfId="0" applyNumberFormat="1" applyFont="1" applyFill="1" applyBorder="1" applyAlignment="1">
      <alignment horizontal="center"/>
    </xf>
    <xf numFmtId="0" fontId="0" fillId="0" borderId="8" xfId="0" applyBorder="1"/>
    <xf numFmtId="0" fontId="0" fillId="0" borderId="44" xfId="0" applyBorder="1" applyAlignment="1">
      <alignment horizontal="center" vertical="center"/>
    </xf>
    <xf numFmtId="0" fontId="0" fillId="0" borderId="29" xfId="0" applyBorder="1" applyAlignment="1">
      <alignment horizontal="center" vertical="center"/>
    </xf>
    <xf numFmtId="6" fontId="0" fillId="6" borderId="15" xfId="1" applyNumberFormat="1" applyFont="1" applyFill="1" applyBorder="1" applyAlignment="1" applyProtection="1">
      <alignment horizontal="right"/>
      <protection locked="0"/>
    </xf>
    <xf numFmtId="0" fontId="26" fillId="0" borderId="0" xfId="0" applyFont="1" applyAlignment="1">
      <alignment horizontal="left"/>
    </xf>
    <xf numFmtId="0" fontId="0" fillId="0" borderId="45" xfId="0" applyBorder="1" applyAlignment="1">
      <alignment horizontal="center"/>
    </xf>
    <xf numFmtId="0" fontId="6" fillId="0" borderId="0" xfId="0" applyFont="1"/>
    <xf numFmtId="6" fontId="13" fillId="6" borderId="15" xfId="1" applyNumberFormat="1" applyFont="1" applyFill="1" applyBorder="1" applyAlignment="1" applyProtection="1">
      <alignment horizontal="right"/>
      <protection locked="0"/>
    </xf>
    <xf numFmtId="6" fontId="13" fillId="3" borderId="11" xfId="1" applyNumberFormat="1" applyFont="1" applyFill="1" applyBorder="1" applyAlignment="1" applyProtection="1">
      <alignment horizontal="right"/>
      <protection locked="0"/>
    </xf>
    <xf numFmtId="0" fontId="25" fillId="0" borderId="33" xfId="0" applyFont="1" applyBorder="1"/>
    <xf numFmtId="0" fontId="9" fillId="0" borderId="33" xfId="0" applyFont="1" applyBorder="1" applyAlignment="1">
      <alignment horizontal="right"/>
    </xf>
    <xf numFmtId="0" fontId="0" fillId="7" borderId="20" xfId="0" applyFill="1" applyBorder="1"/>
    <xf numFmtId="165" fontId="0" fillId="7" borderId="40" xfId="0" applyNumberFormat="1" applyFill="1" applyBorder="1" applyAlignment="1" applyProtection="1">
      <alignment horizontal="center"/>
      <protection locked="0"/>
    </xf>
    <xf numFmtId="0" fontId="11" fillId="7" borderId="20" xfId="0" applyFont="1" applyFill="1" applyBorder="1" applyAlignment="1">
      <alignment horizontal="left"/>
    </xf>
    <xf numFmtId="0" fontId="0" fillId="7" borderId="47" xfId="0" applyFill="1" applyBorder="1"/>
    <xf numFmtId="0" fontId="9" fillId="7" borderId="19" xfId="0" applyFont="1" applyFill="1" applyBorder="1"/>
    <xf numFmtId="8" fontId="13" fillId="0" borderId="3" xfId="1" applyFont="1" applyBorder="1" applyAlignment="1">
      <alignment horizontal="right"/>
    </xf>
    <xf numFmtId="2" fontId="0" fillId="10" borderId="11" xfId="0" applyNumberFormat="1" applyFill="1" applyBorder="1" applyAlignment="1">
      <alignment horizontal="center"/>
    </xf>
    <xf numFmtId="3" fontId="0" fillId="11" borderId="14" xfId="0" applyNumberFormat="1" applyFill="1" applyBorder="1" applyAlignment="1" applyProtection="1">
      <alignment horizontal="center"/>
      <protection locked="0"/>
    </xf>
    <xf numFmtId="0" fontId="4" fillId="0" borderId="0" xfId="0" applyFont="1"/>
    <xf numFmtId="0" fontId="4" fillId="0" borderId="33" xfId="0" applyFont="1" applyBorder="1" applyAlignment="1">
      <alignment horizontal="center" vertical="center" wrapText="1"/>
    </xf>
    <xf numFmtId="0" fontId="4" fillId="0" borderId="0" xfId="0" applyFont="1" applyAlignment="1">
      <alignment horizontal="left"/>
    </xf>
    <xf numFmtId="0" fontId="28" fillId="0" borderId="0" xfId="0" applyFont="1"/>
    <xf numFmtId="165" fontId="0" fillId="13" borderId="16" xfId="0" applyNumberFormat="1" applyFill="1" applyBorder="1" applyAlignment="1" applyProtection="1">
      <alignment horizontal="center"/>
      <protection locked="0"/>
    </xf>
    <xf numFmtId="5" fontId="10" fillId="13" borderId="46" xfId="0" applyNumberFormat="1" applyFont="1" applyFill="1" applyBorder="1" applyAlignment="1" applyProtection="1">
      <alignment horizontal="center"/>
      <protection locked="0"/>
    </xf>
    <xf numFmtId="0" fontId="0" fillId="3" borderId="11" xfId="0" applyFill="1" applyBorder="1" applyAlignment="1" applyProtection="1">
      <alignment horizontal="left"/>
      <protection locked="0"/>
    </xf>
    <xf numFmtId="0" fontId="29" fillId="0" borderId="0" xfId="0" applyFont="1"/>
    <xf numFmtId="0" fontId="31" fillId="0" borderId="0" xfId="0" applyFont="1"/>
    <xf numFmtId="0" fontId="32" fillId="0" borderId="0" xfId="2" applyFont="1" applyAlignment="1" applyProtection="1"/>
    <xf numFmtId="0" fontId="0" fillId="0" borderId="11" xfId="0" applyBorder="1"/>
    <xf numFmtId="168" fontId="0" fillId="3" borderId="14" xfId="0" applyNumberFormat="1" applyFill="1" applyBorder="1" applyAlignment="1" applyProtection="1">
      <alignment horizontal="center"/>
      <protection locked="0"/>
    </xf>
    <xf numFmtId="0" fontId="4" fillId="0" borderId="34" xfId="0" applyFont="1" applyBorder="1" applyAlignment="1">
      <alignment horizontal="center" vertical="center" wrapText="1"/>
    </xf>
    <xf numFmtId="6" fontId="13" fillId="12" borderId="55" xfId="1" applyNumberFormat="1" applyFont="1" applyFill="1" applyBorder="1" applyAlignment="1">
      <alignment horizontal="right"/>
    </xf>
    <xf numFmtId="4" fontId="0" fillId="3" borderId="11" xfId="0" applyNumberFormat="1" applyFill="1" applyBorder="1" applyAlignment="1" applyProtection="1">
      <alignment horizontal="center"/>
      <protection locked="0"/>
    </xf>
    <xf numFmtId="3" fontId="0" fillId="11" borderId="11" xfId="0" applyNumberFormat="1" applyFill="1" applyBorder="1" applyAlignment="1" applyProtection="1">
      <alignment horizontal="center"/>
      <protection locked="0"/>
    </xf>
    <xf numFmtId="1" fontId="0" fillId="3" borderId="11" xfId="0" applyNumberFormat="1" applyFill="1" applyBorder="1" applyAlignment="1" applyProtection="1">
      <alignment horizontal="center"/>
      <protection locked="0"/>
    </xf>
    <xf numFmtId="168" fontId="0" fillId="3" borderId="11" xfId="0" applyNumberFormat="1" applyFill="1" applyBorder="1" applyAlignment="1" applyProtection="1">
      <alignment horizontal="center"/>
      <protection locked="0"/>
    </xf>
    <xf numFmtId="168" fontId="0" fillId="3" borderId="14" xfId="0" applyNumberFormat="1" applyFill="1" applyBorder="1" applyAlignment="1" applyProtection="1">
      <alignment horizontal="left" indent="2"/>
      <protection locked="0"/>
    </xf>
    <xf numFmtId="0" fontId="0" fillId="11" borderId="31" xfId="0" applyFill="1" applyBorder="1" applyAlignment="1" applyProtection="1">
      <alignment horizontal="center"/>
      <protection locked="0"/>
    </xf>
    <xf numFmtId="0" fontId="34" fillId="0" borderId="0" xfId="0" applyFont="1"/>
    <xf numFmtId="164" fontId="0" fillId="0" borderId="0" xfId="0" applyNumberFormat="1"/>
    <xf numFmtId="164" fontId="0" fillId="0" borderId="0" xfId="0" applyNumberFormat="1" applyAlignment="1">
      <alignment horizontal="right"/>
    </xf>
    <xf numFmtId="0" fontId="0" fillId="0" borderId="56" xfId="0" applyBorder="1" applyAlignment="1">
      <alignment horizontal="left"/>
    </xf>
    <xf numFmtId="0" fontId="0" fillId="8" borderId="25" xfId="0" applyFill="1" applyBorder="1" applyAlignment="1">
      <alignment horizontal="center"/>
    </xf>
    <xf numFmtId="0" fontId="0" fillId="8" borderId="26" xfId="0" applyFill="1" applyBorder="1" applyAlignment="1">
      <alignment horizontal="center"/>
    </xf>
    <xf numFmtId="0" fontId="0" fillId="8" borderId="54" xfId="0" applyFill="1" applyBorder="1" applyAlignment="1">
      <alignment horizontal="center"/>
    </xf>
    <xf numFmtId="0" fontId="0" fillId="0" borderId="36" xfId="0" applyBorder="1" applyAlignment="1">
      <alignment horizontal="center"/>
    </xf>
    <xf numFmtId="0" fontId="4" fillId="0" borderId="56" xfId="0" applyFont="1" applyBorder="1" applyAlignment="1">
      <alignment horizontal="left" vertical="center" wrapText="1"/>
    </xf>
    <xf numFmtId="0" fontId="0" fillId="0" borderId="1" xfId="0" applyBorder="1" applyAlignment="1">
      <alignment vertical="center" wrapText="1"/>
    </xf>
    <xf numFmtId="0" fontId="0" fillId="0" borderId="31" xfId="0" applyBorder="1"/>
    <xf numFmtId="0" fontId="28" fillId="0" borderId="17" xfId="0" applyFont="1" applyBorder="1"/>
    <xf numFmtId="0" fontId="0" fillId="0" borderId="5" xfId="0" applyBorder="1" applyAlignment="1">
      <alignment horizontal="left" vertical="center" wrapText="1"/>
    </xf>
    <xf numFmtId="0" fontId="0" fillId="0" borderId="14" xfId="0" applyBorder="1"/>
    <xf numFmtId="0" fontId="0" fillId="0" borderId="5" xfId="0" applyBorder="1" applyAlignment="1">
      <alignment vertical="center" wrapText="1"/>
    </xf>
    <xf numFmtId="0" fontId="0" fillId="0" borderId="18" xfId="0" applyBorder="1" applyAlignment="1">
      <alignment horizontal="center"/>
    </xf>
    <xf numFmtId="0" fontId="28" fillId="0" borderId="52" xfId="0" applyFont="1" applyBorder="1" applyAlignment="1">
      <alignment horizontal="center"/>
    </xf>
    <xf numFmtId="0" fontId="0" fillId="11" borderId="11" xfId="0" applyFill="1" applyBorder="1" applyAlignment="1" applyProtection="1">
      <alignment horizontal="center"/>
      <protection locked="0"/>
    </xf>
    <xf numFmtId="169" fontId="0" fillId="6" borderId="14" xfId="0" applyNumberFormat="1" applyFill="1" applyBorder="1" applyAlignment="1" applyProtection="1">
      <alignment horizontal="center"/>
      <protection locked="0"/>
    </xf>
    <xf numFmtId="3" fontId="0" fillId="5" borderId="14" xfId="0" applyNumberFormat="1" applyFill="1" applyBorder="1" applyAlignment="1">
      <alignment horizontal="center"/>
    </xf>
    <xf numFmtId="3" fontId="0" fillId="5" borderId="11" xfId="0" applyNumberFormat="1" applyFill="1" applyBorder="1" applyAlignment="1">
      <alignment horizontal="center"/>
    </xf>
    <xf numFmtId="3" fontId="0" fillId="5" borderId="36" xfId="0" applyNumberFormat="1" applyFill="1" applyBorder="1" applyAlignment="1">
      <alignment horizontal="center"/>
    </xf>
    <xf numFmtId="6" fontId="0" fillId="5" borderId="32" xfId="1" applyNumberFormat="1" applyFont="1" applyFill="1" applyBorder="1" applyAlignment="1" applyProtection="1">
      <alignment horizontal="right"/>
    </xf>
    <xf numFmtId="3" fontId="0" fillId="0" borderId="14" xfId="0" applyNumberFormat="1" applyBorder="1" applyAlignment="1">
      <alignment horizontal="center"/>
    </xf>
    <xf numFmtId="3" fontId="0" fillId="0" borderId="11" xfId="0" applyNumberFormat="1" applyBorder="1" applyAlignment="1">
      <alignment horizontal="center"/>
    </xf>
    <xf numFmtId="3" fontId="0" fillId="0" borderId="36" xfId="0" applyNumberFormat="1" applyBorder="1" applyAlignment="1">
      <alignment horizontal="center"/>
    </xf>
    <xf numFmtId="6" fontId="0" fillId="2" borderId="32" xfId="1" applyNumberFormat="1" applyFont="1" applyFill="1" applyBorder="1" applyAlignment="1" applyProtection="1">
      <alignment horizontal="right"/>
    </xf>
    <xf numFmtId="6" fontId="0" fillId="2" borderId="42" xfId="1" applyNumberFormat="1" applyFont="1" applyFill="1" applyBorder="1" applyAlignment="1" applyProtection="1">
      <alignment horizontal="right"/>
    </xf>
    <xf numFmtId="1" fontId="0" fillId="6" borderId="31" xfId="0" applyNumberFormat="1" applyFill="1" applyBorder="1" applyAlignment="1" applyProtection="1">
      <alignment horizontal="center"/>
      <protection locked="0"/>
    </xf>
    <xf numFmtId="0" fontId="0" fillId="0" borderId="25" xfId="0" applyBorder="1" applyAlignment="1">
      <alignment horizontal="center"/>
    </xf>
    <xf numFmtId="0" fontId="0" fillId="0" borderId="26" xfId="0" applyBorder="1" applyAlignment="1">
      <alignment horizontal="center"/>
    </xf>
    <xf numFmtId="0" fontId="0" fillId="0" borderId="54" xfId="0" applyBorder="1" applyAlignment="1">
      <alignment horizontal="center"/>
    </xf>
    <xf numFmtId="0" fontId="0" fillId="0" borderId="0" xfId="0" applyAlignment="1">
      <alignment horizontal="center"/>
    </xf>
    <xf numFmtId="0" fontId="19" fillId="4" borderId="21" xfId="0" applyFont="1" applyFill="1" applyBorder="1" applyAlignment="1">
      <alignment horizontal="center"/>
    </xf>
    <xf numFmtId="0" fontId="8" fillId="0" borderId="0" xfId="0" applyFont="1" applyAlignment="1">
      <alignment horizontal="center"/>
    </xf>
    <xf numFmtId="0" fontId="8" fillId="0" borderId="33" xfId="0" applyFont="1" applyBorder="1" applyAlignment="1">
      <alignment horizontal="center"/>
    </xf>
    <xf numFmtId="0" fontId="8" fillId="7" borderId="20" xfId="0" applyFont="1" applyFill="1" applyBorder="1" applyAlignment="1">
      <alignment horizontal="center"/>
    </xf>
    <xf numFmtId="0" fontId="8" fillId="7" borderId="47" xfId="0" applyFont="1" applyFill="1" applyBorder="1" applyAlignment="1">
      <alignment horizontal="center"/>
    </xf>
    <xf numFmtId="0" fontId="8" fillId="7" borderId="48" xfId="0" applyFont="1" applyFill="1" applyBorder="1" applyAlignment="1">
      <alignment horizontal="center"/>
    </xf>
    <xf numFmtId="5" fontId="16" fillId="2" borderId="11" xfId="0" applyNumberFormat="1" applyFont="1" applyFill="1" applyBorder="1" applyAlignment="1">
      <alignment horizontal="center"/>
    </xf>
    <xf numFmtId="5" fontId="4" fillId="2" borderId="29" xfId="0" applyNumberFormat="1" applyFont="1" applyFill="1" applyBorder="1" applyAlignment="1">
      <alignment horizontal="center"/>
    </xf>
    <xf numFmtId="0" fontId="4" fillId="0" borderId="62" xfId="0" applyFont="1" applyBorder="1" applyAlignment="1">
      <alignment horizontal="center" vertical="center" wrapText="1"/>
    </xf>
    <xf numFmtId="0" fontId="0" fillId="0" borderId="17" xfId="0" applyBorder="1" applyAlignment="1">
      <alignment horizontal="center"/>
    </xf>
    <xf numFmtId="0" fontId="0" fillId="0" borderId="63" xfId="0" applyBorder="1" applyAlignment="1">
      <alignment horizontal="center" vertical="center"/>
    </xf>
    <xf numFmtId="0" fontId="0" fillId="0" borderId="14" xfId="0" applyBorder="1" applyAlignment="1">
      <alignment wrapText="1"/>
    </xf>
    <xf numFmtId="0" fontId="0" fillId="0" borderId="26" xfId="0" applyBorder="1"/>
    <xf numFmtId="0" fontId="0" fillId="0" borderId="7" xfId="0" applyBorder="1"/>
    <xf numFmtId="0" fontId="0" fillId="14" borderId="25" xfId="0" applyFill="1" applyBorder="1" applyAlignment="1">
      <alignment horizontal="center"/>
    </xf>
    <xf numFmtId="0" fontId="0" fillId="14" borderId="26" xfId="0" applyFill="1" applyBorder="1" applyAlignment="1">
      <alignment horizontal="center"/>
    </xf>
    <xf numFmtId="0" fontId="0" fillId="14" borderId="54" xfId="0" applyFill="1" applyBorder="1" applyAlignment="1">
      <alignment horizontal="center"/>
    </xf>
    <xf numFmtId="170" fontId="0" fillId="16" borderId="11" xfId="0" applyNumberFormat="1" applyFill="1" applyBorder="1" applyAlignment="1">
      <alignment horizontal="center" vertical="center"/>
    </xf>
    <xf numFmtId="170" fontId="0" fillId="16" borderId="15" xfId="0" applyNumberFormat="1" applyFill="1" applyBorder="1" applyAlignment="1">
      <alignment horizontal="center" vertical="center"/>
    </xf>
    <xf numFmtId="170" fontId="0" fillId="16" borderId="24" xfId="0" applyNumberFormat="1" applyFill="1" applyBorder="1" applyAlignment="1">
      <alignment horizontal="center" vertical="center"/>
    </xf>
    <xf numFmtId="0" fontId="0" fillId="0" borderId="11" xfId="0" applyBorder="1" applyAlignment="1">
      <alignment horizontal="left"/>
    </xf>
    <xf numFmtId="170" fontId="0" fillId="16" borderId="68" xfId="0" applyNumberFormat="1" applyFill="1" applyBorder="1" applyAlignment="1">
      <alignment horizontal="center" vertical="center"/>
    </xf>
    <xf numFmtId="0" fontId="0" fillId="0" borderId="29" xfId="0" applyBorder="1" applyAlignment="1">
      <alignment horizontal="left"/>
    </xf>
    <xf numFmtId="170" fontId="0" fillId="16" borderId="29" xfId="0" applyNumberFormat="1" applyFill="1" applyBorder="1" applyAlignment="1">
      <alignment horizontal="center" vertical="center"/>
    </xf>
    <xf numFmtId="170" fontId="0" fillId="16" borderId="50" xfId="0" applyNumberFormat="1" applyFill="1" applyBorder="1" applyAlignment="1">
      <alignment horizontal="center" vertical="center"/>
    </xf>
    <xf numFmtId="0" fontId="0" fillId="8" borderId="29" xfId="0" applyFill="1" applyBorder="1" applyAlignment="1">
      <alignment horizontal="center"/>
    </xf>
    <xf numFmtId="0" fontId="0" fillId="8" borderId="50" xfId="0" applyFill="1" applyBorder="1" applyAlignment="1">
      <alignment horizontal="center"/>
    </xf>
    <xf numFmtId="0" fontId="0" fillId="8" borderId="43" xfId="0" applyFill="1" applyBorder="1" applyAlignment="1">
      <alignment horizontal="center"/>
    </xf>
    <xf numFmtId="0" fontId="0" fillId="0" borderId="15" xfId="0" applyBorder="1" applyAlignment="1">
      <alignment horizontal="left"/>
    </xf>
    <xf numFmtId="0" fontId="0" fillId="0" borderId="50" xfId="0" applyBorder="1" applyAlignment="1">
      <alignment horizontal="left"/>
    </xf>
    <xf numFmtId="170" fontId="0" fillId="16" borderId="26" xfId="0" applyNumberFormat="1" applyFill="1" applyBorder="1" applyAlignment="1">
      <alignment horizontal="center" vertical="center"/>
    </xf>
    <xf numFmtId="170" fontId="0" fillId="16" borderId="54" xfId="0" applyNumberFormat="1" applyFill="1" applyBorder="1" applyAlignment="1">
      <alignment horizontal="center" vertical="center"/>
    </xf>
    <xf numFmtId="170" fontId="0" fillId="8" borderId="53" xfId="0" applyNumberFormat="1" applyFill="1" applyBorder="1" applyAlignment="1">
      <alignment horizontal="center" vertical="center"/>
    </xf>
    <xf numFmtId="170" fontId="0" fillId="8" borderId="39" xfId="0" applyNumberFormat="1" applyFill="1" applyBorder="1" applyAlignment="1">
      <alignment horizontal="center" vertical="center"/>
    </xf>
    <xf numFmtId="170" fontId="0" fillId="8" borderId="23" xfId="0" applyNumberFormat="1" applyFill="1" applyBorder="1" applyAlignment="1">
      <alignment horizontal="center" vertical="center"/>
    </xf>
    <xf numFmtId="170" fontId="0" fillId="8" borderId="25" xfId="0" applyNumberFormat="1" applyFill="1" applyBorder="1" applyAlignment="1">
      <alignment horizontal="center" vertical="center"/>
    </xf>
    <xf numFmtId="170" fontId="0" fillId="8" borderId="26" xfId="0" applyNumberFormat="1" applyFill="1" applyBorder="1" applyAlignment="1">
      <alignment horizontal="center" vertical="center"/>
    </xf>
    <xf numFmtId="170" fontId="0" fillId="8" borderId="54" xfId="0" applyNumberFormat="1" applyFill="1" applyBorder="1" applyAlignment="1">
      <alignment horizontal="center" vertical="center"/>
    </xf>
    <xf numFmtId="170" fontId="0" fillId="8" borderId="45" xfId="0" applyNumberFormat="1" applyFill="1" applyBorder="1" applyAlignment="1">
      <alignment horizontal="center" vertical="center"/>
    </xf>
    <xf numFmtId="170" fontId="0" fillId="8" borderId="29" xfId="0" applyNumberFormat="1" applyFill="1" applyBorder="1" applyAlignment="1">
      <alignment horizontal="center" vertical="center"/>
    </xf>
    <xf numFmtId="170" fontId="0" fillId="8" borderId="50" xfId="0" applyNumberFormat="1" applyFill="1" applyBorder="1" applyAlignment="1">
      <alignment horizontal="center" vertical="center"/>
    </xf>
    <xf numFmtId="170" fontId="0" fillId="8" borderId="57" xfId="0" applyNumberFormat="1" applyFill="1" applyBorder="1" applyAlignment="1">
      <alignment horizontal="center" vertical="center"/>
    </xf>
    <xf numFmtId="170" fontId="0" fillId="8" borderId="55" xfId="0" applyNumberFormat="1" applyFill="1" applyBorder="1" applyAlignment="1">
      <alignment horizontal="center" vertical="center"/>
    </xf>
    <xf numFmtId="170" fontId="0" fillId="8" borderId="58" xfId="0" applyNumberFormat="1" applyFill="1" applyBorder="1" applyAlignment="1">
      <alignment horizontal="center" vertical="center"/>
    </xf>
    <xf numFmtId="170" fontId="0" fillId="8" borderId="9" xfId="0" applyNumberFormat="1" applyFill="1" applyBorder="1" applyAlignment="1">
      <alignment horizontal="center" vertical="center"/>
    </xf>
    <xf numFmtId="170" fontId="0" fillId="8" borderId="44" xfId="0" applyNumberFormat="1" applyFill="1" applyBorder="1" applyAlignment="1">
      <alignment horizontal="center" vertical="center"/>
    </xf>
    <xf numFmtId="170" fontId="0" fillId="8" borderId="15" xfId="0" applyNumberFormat="1" applyFill="1" applyBorder="1" applyAlignment="1">
      <alignment horizontal="center" vertical="center"/>
    </xf>
    <xf numFmtId="170" fontId="0" fillId="14" borderId="53" xfId="0" applyNumberFormat="1" applyFill="1" applyBorder="1" applyAlignment="1">
      <alignment horizontal="center" vertical="center"/>
    </xf>
    <xf numFmtId="170" fontId="0" fillId="14" borderId="39" xfId="0" applyNumberFormat="1" applyFill="1" applyBorder="1" applyAlignment="1">
      <alignment horizontal="center" vertical="center"/>
    </xf>
    <xf numFmtId="170" fontId="0" fillId="14" borderId="23" xfId="0" applyNumberFormat="1" applyFill="1" applyBorder="1" applyAlignment="1">
      <alignment horizontal="center" vertical="center"/>
    </xf>
    <xf numFmtId="170" fontId="0" fillId="14" borderId="45" xfId="0" applyNumberFormat="1" applyFill="1" applyBorder="1" applyAlignment="1">
      <alignment horizontal="center" vertical="center"/>
    </xf>
    <xf numFmtId="170" fontId="0" fillId="14" borderId="29" xfId="0" applyNumberFormat="1" applyFill="1" applyBorder="1" applyAlignment="1">
      <alignment horizontal="center" vertical="center"/>
    </xf>
    <xf numFmtId="170" fontId="0" fillId="14" borderId="50" xfId="0" applyNumberFormat="1" applyFill="1" applyBorder="1" applyAlignment="1">
      <alignment horizontal="center" vertical="center"/>
    </xf>
    <xf numFmtId="169" fontId="0" fillId="3" borderId="14" xfId="0" applyNumberFormat="1" applyFill="1" applyBorder="1" applyAlignment="1" applyProtection="1">
      <alignment horizontal="center"/>
      <protection locked="0"/>
    </xf>
    <xf numFmtId="1" fontId="0" fillId="11" borderId="14" xfId="0" applyNumberFormat="1" applyFill="1" applyBorder="1" applyAlignment="1" applyProtection="1">
      <alignment horizontal="center"/>
      <protection locked="0"/>
    </xf>
    <xf numFmtId="1" fontId="0" fillId="11" borderId="11" xfId="0" applyNumberFormat="1" applyFill="1" applyBorder="1" applyAlignment="1" applyProtection="1">
      <alignment horizontal="center"/>
      <protection locked="0"/>
    </xf>
    <xf numFmtId="0" fontId="0" fillId="0" borderId="7" xfId="0" applyBorder="1" applyAlignment="1">
      <alignment horizontal="left"/>
    </xf>
    <xf numFmtId="170" fontId="0" fillId="16" borderId="69" xfId="0" applyNumberFormat="1" applyFill="1" applyBorder="1" applyAlignment="1">
      <alignment horizontal="center" vertical="center"/>
    </xf>
    <xf numFmtId="170" fontId="0" fillId="16" borderId="7" xfId="0" applyNumberFormat="1" applyFill="1" applyBorder="1" applyAlignment="1">
      <alignment horizontal="center" vertical="center"/>
    </xf>
    <xf numFmtId="170" fontId="0" fillId="16" borderId="64" xfId="0" applyNumberFormat="1" applyFill="1" applyBorder="1" applyAlignment="1">
      <alignment horizontal="center" vertical="center"/>
    </xf>
    <xf numFmtId="0" fontId="28" fillId="9" borderId="70" xfId="0" applyFont="1" applyFill="1" applyBorder="1" applyAlignment="1">
      <alignment horizontal="left"/>
    </xf>
    <xf numFmtId="0" fontId="0" fillId="9" borderId="71" xfId="0" applyFill="1" applyBorder="1" applyAlignment="1">
      <alignment horizontal="left"/>
    </xf>
    <xf numFmtId="0" fontId="0" fillId="9" borderId="72" xfId="0" applyFill="1" applyBorder="1" applyAlignment="1">
      <alignment horizontal="left"/>
    </xf>
    <xf numFmtId="0" fontId="0" fillId="8" borderId="70" xfId="0" applyFill="1" applyBorder="1" applyAlignment="1">
      <alignment horizontal="center"/>
    </xf>
    <xf numFmtId="0" fontId="0" fillId="8" borderId="72" xfId="0" applyFill="1" applyBorder="1" applyAlignment="1">
      <alignment horizontal="center"/>
    </xf>
    <xf numFmtId="0" fontId="0" fillId="8" borderId="40" xfId="0" applyFill="1" applyBorder="1" applyAlignment="1">
      <alignment horizontal="center"/>
    </xf>
    <xf numFmtId="0" fontId="28" fillId="9" borderId="70" xfId="0" applyFont="1" applyFill="1" applyBorder="1" applyAlignment="1">
      <alignment horizontal="left" wrapText="1"/>
    </xf>
    <xf numFmtId="0" fontId="28" fillId="0" borderId="0" xfId="0" applyFont="1" applyAlignment="1">
      <alignment horizontal="left"/>
    </xf>
    <xf numFmtId="0" fontId="0" fillId="0" borderId="0" xfId="0" applyAlignment="1">
      <alignment horizontal="left" indent="1"/>
    </xf>
    <xf numFmtId="0" fontId="36" fillId="0" borderId="0" xfId="12" applyFont="1"/>
    <xf numFmtId="0" fontId="10" fillId="0" borderId="0" xfId="12"/>
    <xf numFmtId="0" fontId="10" fillId="0" borderId="0" xfId="12" applyAlignment="1">
      <alignment horizontal="right"/>
    </xf>
    <xf numFmtId="0" fontId="10" fillId="0" borderId="0" xfId="12" applyAlignment="1">
      <alignment horizontal="left"/>
    </xf>
    <xf numFmtId="0" fontId="37" fillId="0" borderId="0" xfId="0" applyFont="1"/>
    <xf numFmtId="0" fontId="37" fillId="0" borderId="0" xfId="0" applyFont="1" applyAlignment="1">
      <alignment vertical="center"/>
    </xf>
    <xf numFmtId="0" fontId="37" fillId="0" borderId="0" xfId="0" applyFont="1" applyAlignment="1">
      <alignment wrapText="1"/>
    </xf>
    <xf numFmtId="0" fontId="39" fillId="0" borderId="0" xfId="2" applyFont="1" applyAlignment="1" applyProtection="1"/>
    <xf numFmtId="0" fontId="10" fillId="0" borderId="26" xfId="12" applyBorder="1" applyAlignment="1">
      <alignment horizontal="right" vertical="center"/>
    </xf>
    <xf numFmtId="14" fontId="10" fillId="3" borderId="14" xfId="12" applyNumberFormat="1" applyFill="1" applyBorder="1" applyAlignment="1">
      <alignment horizontal="left" vertical="center" wrapText="1"/>
    </xf>
    <xf numFmtId="0" fontId="10" fillId="0" borderId="7" xfId="12" applyBorder="1" applyAlignment="1">
      <alignment horizontal="right" vertical="center"/>
    </xf>
    <xf numFmtId="0" fontId="10" fillId="0" borderId="7" xfId="12" applyBorder="1" applyAlignment="1">
      <alignment horizontal="right" vertical="center" wrapText="1"/>
    </xf>
    <xf numFmtId="0" fontId="10" fillId="0" borderId="15" xfId="12" applyBorder="1" applyAlignment="1">
      <alignment horizontal="right" vertical="center" wrapText="1"/>
    </xf>
    <xf numFmtId="0" fontId="23" fillId="0" borderId="16" xfId="12" applyFont="1" applyBorder="1" applyAlignment="1">
      <alignment horizontal="left" vertical="center" wrapText="1"/>
    </xf>
    <xf numFmtId="0" fontId="6" fillId="0" borderId="17" xfId="12" applyFont="1" applyBorder="1" applyAlignment="1">
      <alignment horizontal="left" vertical="center"/>
    </xf>
    <xf numFmtId="0" fontId="10" fillId="0" borderId="16" xfId="12" applyBorder="1" applyAlignment="1">
      <alignment horizontal="right" vertical="center" wrapText="1"/>
    </xf>
    <xf numFmtId="49" fontId="10" fillId="3" borderId="11" xfId="12" applyNumberFormat="1" applyFill="1" applyBorder="1" applyAlignment="1">
      <alignment horizontal="left" vertical="center" wrapText="1"/>
    </xf>
    <xf numFmtId="49" fontId="39" fillId="3" borderId="11" xfId="4" applyNumberFormat="1" applyFont="1" applyFill="1" applyBorder="1" applyAlignment="1" applyProtection="1">
      <alignment horizontal="left" vertical="center" wrapText="1"/>
    </xf>
    <xf numFmtId="166" fontId="10" fillId="3" borderId="11" xfId="12" applyNumberFormat="1" applyFill="1" applyBorder="1" applyAlignment="1">
      <alignment horizontal="left" vertical="center" wrapText="1"/>
    </xf>
    <xf numFmtId="0" fontId="10" fillId="0" borderId="18" xfId="12" applyBorder="1" applyAlignment="1">
      <alignment horizontal="right" vertical="center" wrapText="1"/>
    </xf>
    <xf numFmtId="167" fontId="10" fillId="3" borderId="11" xfId="12" applyNumberFormat="1" applyFill="1" applyBorder="1" applyAlignment="1">
      <alignment horizontal="left" vertical="center" wrapText="1"/>
    </xf>
    <xf numFmtId="44" fontId="2" fillId="0" borderId="17" xfId="8" applyBorder="1" applyAlignment="1">
      <alignment horizontal="left" vertical="center" wrapText="1"/>
    </xf>
    <xf numFmtId="14" fontId="10" fillId="3" borderId="11" xfId="12" quotePrefix="1" applyNumberFormat="1" applyFill="1" applyBorder="1" applyAlignment="1">
      <alignment horizontal="left" vertical="center" wrapText="1"/>
    </xf>
    <xf numFmtId="0" fontId="23" fillId="0" borderId="16" xfId="12" applyFont="1" applyBorder="1" applyAlignment="1">
      <alignment horizontal="left" vertical="center"/>
    </xf>
    <xf numFmtId="8" fontId="10" fillId="15" borderId="14" xfId="1" applyFont="1" applyFill="1" applyBorder="1" applyAlignment="1">
      <alignment horizontal="left" vertical="center" wrapText="1"/>
    </xf>
    <xf numFmtId="1" fontId="10" fillId="15" borderId="14" xfId="1" applyNumberFormat="1" applyFont="1" applyFill="1" applyBorder="1" applyAlignment="1">
      <alignment horizontal="left" vertical="center" wrapText="1"/>
    </xf>
    <xf numFmtId="171" fontId="10" fillId="15" borderId="14" xfId="1" applyNumberFormat="1" applyFont="1" applyFill="1" applyBorder="1" applyAlignment="1">
      <alignment horizontal="left" vertical="center" wrapText="1"/>
    </xf>
    <xf numFmtId="0" fontId="10" fillId="0" borderId="0" xfId="12" applyAlignment="1">
      <alignment horizontal="right" vertical="center" wrapText="1"/>
    </xf>
    <xf numFmtId="0" fontId="10" fillId="3" borderId="11" xfId="12" quotePrefix="1" applyFill="1" applyBorder="1" applyAlignment="1">
      <alignment horizontal="left" vertical="center" wrapText="1"/>
    </xf>
    <xf numFmtId="0" fontId="37" fillId="0" borderId="0" xfId="0" applyFont="1" applyAlignment="1">
      <alignment horizontal="right" vertical="center" wrapText="1"/>
    </xf>
    <xf numFmtId="6" fontId="0" fillId="11" borderId="11" xfId="0" applyNumberFormat="1" applyFill="1" applyBorder="1"/>
    <xf numFmtId="0" fontId="19" fillId="4" borderId="19" xfId="0" applyFont="1" applyFill="1" applyBorder="1" applyAlignment="1">
      <alignment horizontal="left"/>
    </xf>
    <xf numFmtId="0" fontId="19" fillId="4" borderId="20" xfId="0" applyFont="1" applyFill="1" applyBorder="1" applyAlignment="1">
      <alignment horizontal="left"/>
    </xf>
    <xf numFmtId="0" fontId="19" fillId="4" borderId="21" xfId="0" applyFont="1" applyFill="1" applyBorder="1" applyAlignment="1">
      <alignment horizontal="left"/>
    </xf>
    <xf numFmtId="0" fontId="22" fillId="0" borderId="51" xfId="0" applyFont="1" applyBorder="1" applyAlignment="1">
      <alignment horizontal="left" wrapText="1"/>
    </xf>
    <xf numFmtId="0" fontId="22" fillId="0" borderId="49" xfId="0" applyFont="1" applyBorder="1" applyAlignment="1">
      <alignment horizontal="left" wrapText="1"/>
    </xf>
    <xf numFmtId="0" fontId="22" fillId="0" borderId="43" xfId="0" applyFont="1" applyBorder="1" applyAlignment="1">
      <alignment horizontal="left" wrapText="1"/>
    </xf>
    <xf numFmtId="0" fontId="4" fillId="0" borderId="22" xfId="0" applyFont="1" applyBorder="1" applyAlignment="1">
      <alignment horizontal="center" vertical="center" wrapText="1"/>
    </xf>
    <xf numFmtId="0" fontId="4" fillId="0" borderId="8" xfId="0" applyFont="1" applyBorder="1" applyAlignment="1">
      <alignment horizontal="center" vertical="center" wrapText="1"/>
    </xf>
    <xf numFmtId="0" fontId="4" fillId="0" borderId="9" xfId="0" applyFont="1" applyBorder="1" applyAlignment="1">
      <alignment horizontal="center" vertical="center" wrapText="1"/>
    </xf>
    <xf numFmtId="0" fontId="13" fillId="0" borderId="22" xfId="0" applyFont="1" applyBorder="1" applyAlignment="1">
      <alignment horizontal="center" vertical="center"/>
    </xf>
    <xf numFmtId="0" fontId="13" fillId="0" borderId="8" xfId="0" applyFont="1" applyBorder="1" applyAlignment="1">
      <alignment horizontal="center" vertical="center"/>
    </xf>
    <xf numFmtId="0" fontId="13" fillId="0" borderId="9" xfId="0" applyFont="1" applyBorder="1" applyAlignment="1">
      <alignment horizontal="center" vertical="center"/>
    </xf>
    <xf numFmtId="0" fontId="19" fillId="4" borderId="36" xfId="0" applyFont="1" applyFill="1" applyBorder="1" applyAlignment="1">
      <alignment horizontal="center"/>
    </xf>
    <xf numFmtId="0" fontId="19" fillId="4" borderId="5" xfId="0" applyFont="1" applyFill="1" applyBorder="1" applyAlignment="1">
      <alignment horizontal="center"/>
    </xf>
    <xf numFmtId="0" fontId="19" fillId="4" borderId="14" xfId="0" applyFont="1" applyFill="1" applyBorder="1" applyAlignment="1">
      <alignment horizontal="center"/>
    </xf>
    <xf numFmtId="0" fontId="0" fillId="0" borderId="33" xfId="0" applyBorder="1" applyAlignment="1">
      <alignment horizontal="left"/>
    </xf>
    <xf numFmtId="0" fontId="0" fillId="0" borderId="55" xfId="0" applyBorder="1" applyAlignment="1">
      <alignment horizontal="left"/>
    </xf>
    <xf numFmtId="0" fontId="28" fillId="0" borderId="60" xfId="0" applyFont="1" applyBorder="1" applyAlignment="1">
      <alignment horizontal="left"/>
    </xf>
    <xf numFmtId="0" fontId="28" fillId="0" borderId="57" xfId="0" applyFont="1" applyBorder="1" applyAlignment="1">
      <alignment horizontal="left"/>
    </xf>
    <xf numFmtId="0" fontId="28" fillId="0" borderId="59" xfId="0" applyFont="1" applyBorder="1" applyAlignment="1">
      <alignment horizontal="left"/>
    </xf>
    <xf numFmtId="0" fontId="0" fillId="0" borderId="7" xfId="0" applyBorder="1" applyAlignment="1">
      <alignment horizontal="left"/>
    </xf>
    <xf numFmtId="0" fontId="0" fillId="0" borderId="33" xfId="0" applyBorder="1" applyAlignment="1">
      <alignment horizontal="center"/>
    </xf>
    <xf numFmtId="0" fontId="0" fillId="0" borderId="7" xfId="0" applyBorder="1" applyAlignment="1">
      <alignment horizontal="center"/>
    </xf>
    <xf numFmtId="0" fontId="0" fillId="0" borderId="55" xfId="0" applyBorder="1" applyAlignment="1">
      <alignment horizontal="center"/>
    </xf>
    <xf numFmtId="0" fontId="28" fillId="0" borderId="60" xfId="0" applyFont="1" applyBorder="1" applyAlignment="1">
      <alignment horizontal="center"/>
    </xf>
    <xf numFmtId="0" fontId="28" fillId="0" borderId="59" xfId="0" applyFont="1" applyBorder="1" applyAlignment="1">
      <alignment horizontal="center"/>
    </xf>
    <xf numFmtId="0" fontId="28" fillId="0" borderId="57" xfId="0" applyFont="1" applyBorder="1" applyAlignment="1">
      <alignment horizontal="center"/>
    </xf>
    <xf numFmtId="0" fontId="28" fillId="9" borderId="22" xfId="0" applyFont="1" applyFill="1" applyBorder="1" applyAlignment="1">
      <alignment horizontal="center"/>
    </xf>
    <xf numFmtId="0" fontId="28" fillId="9" borderId="8" xfId="0" applyFont="1" applyFill="1" applyBorder="1" applyAlignment="1">
      <alignment horizontal="center"/>
    </xf>
    <xf numFmtId="0" fontId="28" fillId="9" borderId="65" xfId="0" applyFont="1" applyFill="1" applyBorder="1" applyAlignment="1">
      <alignment horizontal="center"/>
    </xf>
    <xf numFmtId="0" fontId="28" fillId="9" borderId="25" xfId="0" applyFont="1" applyFill="1" applyBorder="1" applyAlignment="1">
      <alignment horizontal="center"/>
    </xf>
    <xf numFmtId="0" fontId="28" fillId="9" borderId="59" xfId="0" applyFont="1" applyFill="1" applyBorder="1" applyAlignment="1">
      <alignment horizontal="center"/>
    </xf>
    <xf numFmtId="0" fontId="28" fillId="9" borderId="57" xfId="0" applyFont="1" applyFill="1" applyBorder="1" applyAlignment="1">
      <alignment horizontal="center"/>
    </xf>
    <xf numFmtId="0" fontId="28" fillId="9" borderId="26" xfId="0" applyFont="1" applyFill="1" applyBorder="1" applyAlignment="1">
      <alignment horizontal="center"/>
    </xf>
    <xf numFmtId="0" fontId="28" fillId="9" borderId="7" xfId="0" applyFont="1" applyFill="1" applyBorder="1" applyAlignment="1">
      <alignment horizontal="center"/>
    </xf>
    <xf numFmtId="0" fontId="28" fillId="9" borderId="55" xfId="0" applyFont="1" applyFill="1" applyBorder="1" applyAlignment="1">
      <alignment horizontal="center"/>
    </xf>
    <xf numFmtId="0" fontId="28" fillId="9" borderId="52" xfId="0" applyFont="1" applyFill="1" applyBorder="1" applyAlignment="1">
      <alignment horizontal="center" wrapText="1"/>
    </xf>
    <xf numFmtId="0" fontId="28" fillId="9" borderId="16" xfId="0" applyFont="1" applyFill="1" applyBorder="1" applyAlignment="1">
      <alignment horizontal="center" wrapText="1"/>
    </xf>
    <xf numFmtId="0" fontId="28" fillId="9" borderId="61" xfId="0" applyFont="1" applyFill="1" applyBorder="1" applyAlignment="1">
      <alignment horizontal="center" wrapText="1"/>
    </xf>
    <xf numFmtId="0" fontId="28" fillId="9" borderId="51" xfId="0" applyFont="1" applyFill="1" applyBorder="1" applyAlignment="1">
      <alignment horizontal="center"/>
    </xf>
    <xf numFmtId="0" fontId="28" fillId="9" borderId="49" xfId="0" applyFont="1" applyFill="1" applyBorder="1" applyAlignment="1">
      <alignment horizontal="center"/>
    </xf>
    <xf numFmtId="0" fontId="28" fillId="9" borderId="43" xfId="0" applyFont="1" applyFill="1" applyBorder="1" applyAlignment="1">
      <alignment horizontal="center"/>
    </xf>
    <xf numFmtId="0" fontId="28" fillId="8" borderId="53" xfId="0" applyFont="1" applyFill="1" applyBorder="1" applyAlignment="1">
      <alignment horizontal="center"/>
    </xf>
    <xf numFmtId="0" fontId="28" fillId="8" borderId="39" xfId="0" applyFont="1" applyFill="1" applyBorder="1" applyAlignment="1">
      <alignment horizontal="center"/>
    </xf>
    <xf numFmtId="0" fontId="28" fillId="8" borderId="23" xfId="0" applyFont="1" applyFill="1" applyBorder="1" applyAlignment="1">
      <alignment horizontal="center"/>
    </xf>
    <xf numFmtId="0" fontId="28" fillId="14" borderId="53" xfId="0" applyFont="1" applyFill="1" applyBorder="1" applyAlignment="1">
      <alignment horizontal="center"/>
    </xf>
    <xf numFmtId="0" fontId="28" fillId="14" borderId="39" xfId="0" applyFont="1" applyFill="1" applyBorder="1" applyAlignment="1">
      <alignment horizontal="center"/>
    </xf>
    <xf numFmtId="0" fontId="28" fillId="14" borderId="23" xfId="0" applyFont="1" applyFill="1" applyBorder="1" applyAlignment="1">
      <alignment horizontal="center"/>
    </xf>
    <xf numFmtId="164" fontId="0" fillId="15" borderId="22" xfId="0" applyNumberFormat="1" applyFill="1" applyBorder="1" applyAlignment="1">
      <alignment horizontal="center" vertical="center"/>
    </xf>
    <xf numFmtId="164" fontId="0" fillId="15" borderId="8" xfId="0" applyNumberFormat="1" applyFill="1" applyBorder="1" applyAlignment="1">
      <alignment horizontal="center" vertical="center"/>
    </xf>
    <xf numFmtId="164" fontId="0" fillId="15" borderId="9" xfId="0" applyNumberFormat="1" applyFill="1" applyBorder="1" applyAlignment="1">
      <alignment horizontal="center" vertical="center"/>
    </xf>
    <xf numFmtId="164" fontId="0" fillId="15" borderId="66" xfId="0" applyNumberFormat="1" applyFill="1" applyBorder="1" applyAlignment="1">
      <alignment horizontal="center" vertical="center"/>
    </xf>
    <xf numFmtId="164" fontId="0" fillId="15" borderId="56" xfId="0" applyNumberFormat="1" applyFill="1" applyBorder="1" applyAlignment="1">
      <alignment horizontal="center" vertical="center"/>
    </xf>
    <xf numFmtId="164" fontId="0" fillId="15" borderId="67" xfId="0" applyNumberFormat="1" applyFill="1" applyBorder="1" applyAlignment="1">
      <alignment horizontal="center" vertical="center"/>
    </xf>
    <xf numFmtId="0" fontId="28" fillId="9" borderId="10" xfId="0" applyFont="1" applyFill="1" applyBorder="1" applyAlignment="1">
      <alignment horizontal="center"/>
    </xf>
    <xf numFmtId="0" fontId="28" fillId="9" borderId="2" xfId="0" applyFont="1" applyFill="1" applyBorder="1" applyAlignment="1">
      <alignment horizontal="center"/>
    </xf>
    <xf numFmtId="0" fontId="28" fillId="9" borderId="46" xfId="0" applyFont="1" applyFill="1" applyBorder="1" applyAlignment="1">
      <alignment horizontal="center"/>
    </xf>
    <xf numFmtId="0" fontId="28" fillId="9" borderId="60" xfId="0" applyFont="1" applyFill="1" applyBorder="1" applyAlignment="1">
      <alignment horizontal="center"/>
    </xf>
    <xf numFmtId="0" fontId="28" fillId="9" borderId="33" xfId="0" applyFont="1" applyFill="1" applyBorder="1" applyAlignment="1">
      <alignment horizontal="center"/>
    </xf>
    <xf numFmtId="0" fontId="28" fillId="9" borderId="38" xfId="0" applyFont="1" applyFill="1" applyBorder="1" applyAlignment="1">
      <alignment horizontal="center" wrapText="1"/>
    </xf>
    <xf numFmtId="0" fontId="28" fillId="9" borderId="64" xfId="0" applyFont="1" applyFill="1" applyBorder="1" applyAlignment="1">
      <alignment horizontal="center" wrapText="1"/>
    </xf>
    <xf numFmtId="0" fontId="28" fillId="9" borderId="58" xfId="0" applyFont="1" applyFill="1" applyBorder="1" applyAlignment="1">
      <alignment horizontal="center" wrapText="1"/>
    </xf>
    <xf numFmtId="0" fontId="28" fillId="9" borderId="20" xfId="0" applyFont="1" applyFill="1" applyBorder="1" applyAlignment="1">
      <alignment horizontal="center"/>
    </xf>
    <xf numFmtId="0" fontId="28" fillId="9" borderId="21" xfId="0" applyFont="1" applyFill="1" applyBorder="1" applyAlignment="1">
      <alignment horizontal="center"/>
    </xf>
    <xf numFmtId="0" fontId="28" fillId="8" borderId="65" xfId="0" applyFont="1" applyFill="1" applyBorder="1" applyAlignment="1">
      <alignment horizontal="center"/>
    </xf>
    <xf numFmtId="0" fontId="0" fillId="0" borderId="69" xfId="0" applyBorder="1" applyAlignment="1">
      <alignment horizontal="center"/>
    </xf>
    <xf numFmtId="0" fontId="28" fillId="0" borderId="0" xfId="0" applyFont="1" applyAlignment="1">
      <alignment horizontal="center"/>
    </xf>
    <xf numFmtId="0" fontId="28" fillId="0" borderId="59" xfId="0" applyFont="1" applyBorder="1" applyAlignment="1">
      <alignment horizontal="center" wrapText="1"/>
    </xf>
    <xf numFmtId="0" fontId="28" fillId="0" borderId="57" xfId="0" applyFont="1" applyBorder="1" applyAlignment="1">
      <alignment horizontal="center" wrapText="1"/>
    </xf>
    <xf numFmtId="49" fontId="10" fillId="3" borderId="14" xfId="12" applyNumberFormat="1" applyFill="1" applyBorder="1" applyAlignment="1">
      <alignment horizontal="left" vertical="center" wrapText="1"/>
    </xf>
  </cellXfs>
  <cellStyles count="13">
    <cellStyle name="Currency" xfId="1" builtinId="4"/>
    <cellStyle name="Currency 2" xfId="8" xr:uid="{325D7EF9-0A4C-4B7E-9143-820B8396B883}"/>
    <cellStyle name="Currency 2 2" xfId="11" xr:uid="{A07F96E7-39E7-48DB-8A79-5F85AC1C26DB}"/>
    <cellStyle name="Hyperlink" xfId="2" builtinId="8"/>
    <cellStyle name="Hyperlink 2" xfId="4" xr:uid="{00000000-0005-0000-0000-000002000000}"/>
    <cellStyle name="Hyperlink 3" xfId="5" xr:uid="{00000000-0005-0000-0000-000003000000}"/>
    <cellStyle name="Normal" xfId="0" builtinId="0"/>
    <cellStyle name="Normal 2" xfId="3" xr:uid="{00000000-0005-0000-0000-000005000000}"/>
    <cellStyle name="Normal 2 2" xfId="12" xr:uid="{92FFC080-BF55-465A-824E-2A48410FEB50}"/>
    <cellStyle name="Normal 3" xfId="6" xr:uid="{2224A0EF-CA69-42AE-948A-A677C0A8CCA6}"/>
    <cellStyle name="Normal 3 2" xfId="9" xr:uid="{B92BD602-03E1-4201-9C73-2F8DF9DF7435}"/>
    <cellStyle name="Normal 4" xfId="7" xr:uid="{171C2071-1E3F-44E6-88F2-14CD8DA1E06C}"/>
    <cellStyle name="Normal 4 2" xfId="10" xr:uid="{C8D36AA6-F97B-455D-A8A3-7414BF20B49E}"/>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FFFF99"/>
      <color rgb="FFDAEEF3"/>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3.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externalLink" Target="externalLinks/externalLink2.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4.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7</xdr:row>
      <xdr:rowOff>27214</xdr:rowOff>
    </xdr:from>
    <xdr:to>
      <xdr:col>3</xdr:col>
      <xdr:colOff>1210647</xdr:colOff>
      <xdr:row>54</xdr:row>
      <xdr:rowOff>37322</xdr:rowOff>
    </xdr:to>
    <xdr:pic>
      <xdr:nvPicPr>
        <xdr:cNvPr id="14" name="Picture 13">
          <a:extLst>
            <a:ext uri="{FF2B5EF4-FFF2-40B4-BE49-F238E27FC236}">
              <a16:creationId xmlns:a16="http://schemas.microsoft.com/office/drawing/2014/main" id="{281BCB07-D786-4641-89A1-A9F6913E5A49}"/>
            </a:ext>
          </a:extLst>
        </xdr:cNvPr>
        <xdr:cNvPicPr>
          <a:picLocks noChangeAspect="1"/>
        </xdr:cNvPicPr>
      </xdr:nvPicPr>
      <xdr:blipFill>
        <a:blip xmlns:r="http://schemas.openxmlformats.org/officeDocument/2006/relationships" r:embed="rId1"/>
        <a:stretch>
          <a:fillRect/>
        </a:stretch>
      </xdr:blipFill>
      <xdr:spPr>
        <a:xfrm>
          <a:off x="0" y="1421947"/>
          <a:ext cx="6206511" cy="7679774"/>
        </a:xfrm>
        <a:prstGeom prst="rect">
          <a:avLst/>
        </a:prstGeom>
      </xdr:spPr>
    </xdr:pic>
    <xdr:clientData/>
  </xdr:twoCellAnchor>
  <xdr:twoCellAnchor editAs="oneCell">
    <xdr:from>
      <xdr:col>0</xdr:col>
      <xdr:colOff>0</xdr:colOff>
      <xdr:row>53</xdr:row>
      <xdr:rowOff>161591</xdr:rowOff>
    </xdr:from>
    <xdr:to>
      <xdr:col>3</xdr:col>
      <xdr:colOff>1122588</xdr:colOff>
      <xdr:row>58</xdr:row>
      <xdr:rowOff>49537</xdr:rowOff>
    </xdr:to>
    <xdr:pic>
      <xdr:nvPicPr>
        <xdr:cNvPr id="15" name="Picture 14">
          <a:extLst>
            <a:ext uri="{FF2B5EF4-FFF2-40B4-BE49-F238E27FC236}">
              <a16:creationId xmlns:a16="http://schemas.microsoft.com/office/drawing/2014/main" id="{5E90E758-532D-4B40-8779-CEC53D0B563F}"/>
            </a:ext>
          </a:extLst>
        </xdr:cNvPr>
        <xdr:cNvPicPr>
          <a:picLocks noChangeAspect="1"/>
        </xdr:cNvPicPr>
      </xdr:nvPicPr>
      <xdr:blipFill>
        <a:blip xmlns:r="http://schemas.openxmlformats.org/officeDocument/2006/relationships" r:embed="rId2"/>
        <a:stretch>
          <a:fillRect/>
        </a:stretch>
      </xdr:blipFill>
      <xdr:spPr>
        <a:xfrm>
          <a:off x="0" y="9067467"/>
          <a:ext cx="6123214" cy="699612"/>
        </a:xfrm>
        <a:prstGeom prst="rect">
          <a:avLst/>
        </a:prstGeom>
      </xdr:spPr>
    </xdr:pic>
    <xdr:clientData/>
  </xdr:twoCellAnchor>
  <xdr:twoCellAnchor editAs="oneCell">
    <xdr:from>
      <xdr:col>3</xdr:col>
      <xdr:colOff>1272267</xdr:colOff>
      <xdr:row>7</xdr:row>
      <xdr:rowOff>0</xdr:rowOff>
    </xdr:from>
    <xdr:to>
      <xdr:col>5</xdr:col>
      <xdr:colOff>333539</xdr:colOff>
      <xdr:row>36</xdr:row>
      <xdr:rowOff>154440</xdr:rowOff>
    </xdr:to>
    <xdr:pic>
      <xdr:nvPicPr>
        <xdr:cNvPr id="16" name="Picture 15">
          <a:extLst>
            <a:ext uri="{FF2B5EF4-FFF2-40B4-BE49-F238E27FC236}">
              <a16:creationId xmlns:a16="http://schemas.microsoft.com/office/drawing/2014/main" id="{3711F152-25FF-40A6-9F3A-2FA081670785}"/>
            </a:ext>
          </a:extLst>
        </xdr:cNvPr>
        <xdr:cNvPicPr>
          <a:picLocks noChangeAspect="1"/>
        </xdr:cNvPicPr>
      </xdr:nvPicPr>
      <xdr:blipFill>
        <a:blip xmlns:r="http://schemas.openxmlformats.org/officeDocument/2006/relationships" r:embed="rId3"/>
        <a:stretch>
          <a:fillRect/>
        </a:stretch>
      </xdr:blipFill>
      <xdr:spPr>
        <a:xfrm>
          <a:off x="6272893" y="1394733"/>
          <a:ext cx="5479081" cy="4884964"/>
        </a:xfrm>
        <a:prstGeom prst="rect">
          <a:avLst/>
        </a:prstGeom>
      </xdr:spPr>
    </xdr:pic>
    <xdr:clientData/>
  </xdr:twoCellAnchor>
  <xdr:twoCellAnchor editAs="oneCell">
    <xdr:from>
      <xdr:col>3</xdr:col>
      <xdr:colOff>1272267</xdr:colOff>
      <xdr:row>36</xdr:row>
      <xdr:rowOff>163284</xdr:rowOff>
    </xdr:from>
    <xdr:to>
      <xdr:col>5</xdr:col>
      <xdr:colOff>286513</xdr:colOff>
      <xdr:row>42</xdr:row>
      <xdr:rowOff>27214</xdr:rowOff>
    </xdr:to>
    <xdr:pic>
      <xdr:nvPicPr>
        <xdr:cNvPr id="17" name="Picture 16">
          <a:extLst>
            <a:ext uri="{FF2B5EF4-FFF2-40B4-BE49-F238E27FC236}">
              <a16:creationId xmlns:a16="http://schemas.microsoft.com/office/drawing/2014/main" id="{93314093-FF74-4098-BE1A-26D5EE4EA3A3}"/>
            </a:ext>
          </a:extLst>
        </xdr:cNvPr>
        <xdr:cNvPicPr>
          <a:picLocks noChangeAspect="1"/>
        </xdr:cNvPicPr>
      </xdr:nvPicPr>
      <xdr:blipFill>
        <a:blip xmlns:r="http://schemas.openxmlformats.org/officeDocument/2006/relationships" r:embed="rId4"/>
        <a:stretch>
          <a:fillRect/>
        </a:stretch>
      </xdr:blipFill>
      <xdr:spPr>
        <a:xfrm>
          <a:off x="6272893" y="6293303"/>
          <a:ext cx="5436817" cy="843644"/>
        </a:xfrm>
        <a:prstGeom prst="rect">
          <a:avLst/>
        </a:prstGeom>
      </xdr:spPr>
    </xdr:pic>
    <xdr:clientData/>
  </xdr:twoCellAnchor>
  <xdr:twoCellAnchor editAs="oneCell">
    <xdr:from>
      <xdr:col>5</xdr:col>
      <xdr:colOff>564696</xdr:colOff>
      <xdr:row>7</xdr:row>
      <xdr:rowOff>0</xdr:rowOff>
    </xdr:from>
    <xdr:to>
      <xdr:col>15</xdr:col>
      <xdr:colOff>535099</xdr:colOff>
      <xdr:row>24</xdr:row>
      <xdr:rowOff>86405</xdr:rowOff>
    </xdr:to>
    <xdr:pic>
      <xdr:nvPicPr>
        <xdr:cNvPr id="18" name="Picture 17">
          <a:extLst>
            <a:ext uri="{FF2B5EF4-FFF2-40B4-BE49-F238E27FC236}">
              <a16:creationId xmlns:a16="http://schemas.microsoft.com/office/drawing/2014/main" id="{D75B3221-CE3D-45CD-B1CE-766B96541CA2}"/>
            </a:ext>
          </a:extLst>
        </xdr:cNvPr>
        <xdr:cNvPicPr>
          <a:picLocks noChangeAspect="1"/>
        </xdr:cNvPicPr>
      </xdr:nvPicPr>
      <xdr:blipFill>
        <a:blip xmlns:r="http://schemas.openxmlformats.org/officeDocument/2006/relationships" r:embed="rId5"/>
        <a:stretch>
          <a:fillRect/>
        </a:stretch>
      </xdr:blipFill>
      <xdr:spPr>
        <a:xfrm>
          <a:off x="11987893" y="1394733"/>
          <a:ext cx="5680641" cy="2857500"/>
        </a:xfrm>
        <a:prstGeom prst="rect">
          <a:avLst/>
        </a:prstGeom>
      </xdr:spPr>
    </xdr:pic>
    <xdr:clientData/>
  </xdr:twoCellAnchor>
  <xdr:twoCellAnchor editAs="oneCell">
    <xdr:from>
      <xdr:col>5</xdr:col>
      <xdr:colOff>537482</xdr:colOff>
      <xdr:row>24</xdr:row>
      <xdr:rowOff>95249</xdr:rowOff>
    </xdr:from>
    <xdr:to>
      <xdr:col>15</xdr:col>
      <xdr:colOff>552776</xdr:colOff>
      <xdr:row>53</xdr:row>
      <xdr:rowOff>113308</xdr:rowOff>
    </xdr:to>
    <xdr:pic>
      <xdr:nvPicPr>
        <xdr:cNvPr id="19" name="Picture 18">
          <a:extLst>
            <a:ext uri="{FF2B5EF4-FFF2-40B4-BE49-F238E27FC236}">
              <a16:creationId xmlns:a16="http://schemas.microsoft.com/office/drawing/2014/main" id="{DB646E4E-E382-4EFC-B77D-0AF33E7A9DAF}"/>
            </a:ext>
          </a:extLst>
        </xdr:cNvPr>
        <xdr:cNvPicPr>
          <a:picLocks noChangeAspect="1"/>
        </xdr:cNvPicPr>
      </xdr:nvPicPr>
      <xdr:blipFill>
        <a:blip xmlns:r="http://schemas.openxmlformats.org/officeDocument/2006/relationships" r:embed="rId6"/>
        <a:stretch>
          <a:fillRect/>
        </a:stretch>
      </xdr:blipFill>
      <xdr:spPr>
        <a:xfrm>
          <a:off x="11960679" y="4265839"/>
          <a:ext cx="5730294" cy="4753345"/>
        </a:xfrm>
        <a:prstGeom prst="rect">
          <a:avLst/>
        </a:prstGeom>
      </xdr:spPr>
    </xdr:pic>
    <xdr:clientData/>
  </xdr:twoCellAnchor>
  <xdr:twoCellAnchor>
    <xdr:from>
      <xdr:col>2</xdr:col>
      <xdr:colOff>419100</xdr:colOff>
      <xdr:row>123</xdr:row>
      <xdr:rowOff>25160</xdr:rowOff>
    </xdr:from>
    <xdr:to>
      <xdr:col>3</xdr:col>
      <xdr:colOff>934811</xdr:colOff>
      <xdr:row>135</xdr:row>
      <xdr:rowOff>161232</xdr:rowOff>
    </xdr:to>
    <xdr:pic>
      <xdr:nvPicPr>
        <xdr:cNvPr id="20" name="Picture 384939927" descr="A map of a city&#10;&#10;Description automatically generated">
          <a:extLst>
            <a:ext uri="{FF2B5EF4-FFF2-40B4-BE49-F238E27FC236}">
              <a16:creationId xmlns:a16="http://schemas.microsoft.com/office/drawing/2014/main" id="{DC1EEA27-ED8B-4410-A2E6-E1B29DC7287B}"/>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670957" y="25878731"/>
          <a:ext cx="4257675" cy="20955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428625</xdr:colOff>
      <xdr:row>137</xdr:row>
      <xdr:rowOff>158511</xdr:rowOff>
    </xdr:from>
    <xdr:to>
      <xdr:col>3</xdr:col>
      <xdr:colOff>696686</xdr:colOff>
      <xdr:row>157</xdr:row>
      <xdr:rowOff>159870</xdr:rowOff>
    </xdr:to>
    <xdr:pic>
      <xdr:nvPicPr>
        <xdr:cNvPr id="21" name="Picture 447674016" descr="A map of a city&#10;&#10;Description automatically generated">
          <a:extLst>
            <a:ext uri="{FF2B5EF4-FFF2-40B4-BE49-F238E27FC236}">
              <a16:creationId xmlns:a16="http://schemas.microsoft.com/office/drawing/2014/main" id="{9E616C7E-84EE-4B95-81B6-92C9A4B350F8}"/>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680482" y="28298082"/>
          <a:ext cx="4010025" cy="32670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133350</xdr:colOff>
      <xdr:row>159</xdr:row>
      <xdr:rowOff>42851</xdr:rowOff>
    </xdr:from>
    <xdr:to>
      <xdr:col>3</xdr:col>
      <xdr:colOff>868136</xdr:colOff>
      <xdr:row>178</xdr:row>
      <xdr:rowOff>45571</xdr:rowOff>
    </xdr:to>
    <xdr:pic>
      <xdr:nvPicPr>
        <xdr:cNvPr id="22" name="Picture 59480354" descr="A map of a city&#10;&#10;Description automatically generated">
          <a:extLst>
            <a:ext uri="{FF2B5EF4-FFF2-40B4-BE49-F238E27FC236}">
              <a16:creationId xmlns:a16="http://schemas.microsoft.com/office/drawing/2014/main" id="{B182019B-5678-4F83-B491-7AD3D1D29F85}"/>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b="6841"/>
        <a:stretch>
          <a:fillRect/>
        </a:stretch>
      </xdr:blipFill>
      <xdr:spPr bwMode="auto">
        <a:xfrm>
          <a:off x="1385207" y="31774708"/>
          <a:ext cx="4476750" cy="31051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181</xdr:row>
      <xdr:rowOff>60538</xdr:rowOff>
    </xdr:from>
    <xdr:to>
      <xdr:col>3</xdr:col>
      <xdr:colOff>582386</xdr:colOff>
      <xdr:row>200</xdr:row>
      <xdr:rowOff>72786</xdr:rowOff>
    </xdr:to>
    <xdr:pic>
      <xdr:nvPicPr>
        <xdr:cNvPr id="23" name="Picture 1" descr="A map of a city&#10;&#10;Description automatically generated">
          <a:extLst>
            <a:ext uri="{FF2B5EF4-FFF2-40B4-BE49-F238E27FC236}">
              <a16:creationId xmlns:a16="http://schemas.microsoft.com/office/drawing/2014/main" id="{37AF8651-E7D8-40D7-B492-4E5CF04D2F6D}"/>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251857" y="35384681"/>
          <a:ext cx="4324350" cy="31146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mneward\AppData\Local\Microsoft\Windows\Temporary%20Internet%20Files\Content.Outlook\7Q6U2NWA\Trip%20Reduction%20FYE%2015.xlt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mneward\AppData\Local\Microsoft\Windows\Temporary%20Internet%20Files\Content.Outlook\7Q6U2NWA\Emission%20Factors%20FYE%20201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mneward\AppData\Local\Microsoft\Windows\Temporary%20Internet%20Files\Content.Outlook\7Q6U2NWA\Arterial%20Management%20FYE%2015.xlt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mneward\AppData\Local\Microsoft\Windows\Temporary%20Internet%20Files\Content.Outlook\7Q6U2NWA\Heavy-Duty%20Vehicle%20FYE%2015.xlt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Gen'l Info"/>
      <sheetName val="Calcs"/>
      <sheetName val="Notes &amp; Assumptions"/>
      <sheetName val="Emission Factors"/>
    </sheetNames>
    <sheetDataSet>
      <sheetData sheetId="0" refreshError="1"/>
      <sheetData sheetId="1" refreshError="1"/>
      <sheetData sheetId="2">
        <row r="2">
          <cell r="K2">
            <v>1</v>
          </cell>
        </row>
      </sheetData>
      <sheetData sheetId="3" refreshError="1"/>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F-LDV"/>
      <sheetName val="EF - HDV"/>
      <sheetName val="EF-Arterial Mgt"/>
      <sheetName val="EF-Trip Reduction"/>
    </sheetNames>
    <sheetDataSet>
      <sheetData sheetId="0"/>
      <sheetData sheetId="1"/>
      <sheetData sheetId="2"/>
      <sheetData sheetId="3">
        <row r="40">
          <cell r="C40">
            <v>17.496000000000002</v>
          </cell>
        </row>
        <row r="41">
          <cell r="C41">
            <v>4.0187999999999988</v>
          </cell>
        </row>
        <row r="48">
          <cell r="C48">
            <v>4.6399999999999997</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Gen'l Info"/>
      <sheetName val="Calcs"/>
      <sheetName val="Notes &amp; Assumptions"/>
      <sheetName val="Emission Factors"/>
    </sheetNames>
    <sheetDataSet>
      <sheetData sheetId="0" refreshError="1"/>
      <sheetData sheetId="1" refreshError="1"/>
      <sheetData sheetId="2">
        <row r="12">
          <cell r="C12">
            <v>0</v>
          </cell>
        </row>
      </sheetData>
      <sheetData sheetId="3" refreshError="1"/>
      <sheetData sheetId="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Gen'l Info"/>
      <sheetName val="Calcs"/>
      <sheetName val="Notes &amp; Assumptions"/>
      <sheetName val="Emission Factors"/>
    </sheetNames>
    <sheetDataSet>
      <sheetData sheetId="0" refreshError="1"/>
      <sheetData sheetId="1" refreshError="1"/>
      <sheetData sheetId="2">
        <row r="6">
          <cell r="K6">
            <v>0</v>
          </cell>
        </row>
      </sheetData>
      <sheetData sheetId="3" refreshError="1"/>
      <sheetData sheetId="4"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3.arb.ca.gov/cc/capandtrade/auctionproceeds/communityinvestments.htm" TargetMode="External"/><Relationship Id="rId2" Type="http://schemas.openxmlformats.org/officeDocument/2006/relationships/hyperlink" Target="https://ww3.arb.ca.gov/cc/capandtrade/auctionproceeds/communityinvestments.htm" TargetMode="External"/><Relationship Id="rId1" Type="http://schemas.openxmlformats.org/officeDocument/2006/relationships/hyperlink" Target="http://www.baaqmd.gov/tfca4pm" TargetMode="External"/><Relationship Id="rId6" Type="http://schemas.openxmlformats.org/officeDocument/2006/relationships/drawing" Target="../drawings/drawing1.xml"/><Relationship Id="rId5" Type="http://schemas.openxmlformats.org/officeDocument/2006/relationships/customProperty" Target="../customProperty1.bin"/><Relationship Id="rId4"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customProperty" Target="../customProperty2.bin"/><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customProperty" Target="../customProperty3.bin"/><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2" Type="http://schemas.openxmlformats.org/officeDocument/2006/relationships/customProperty" Target="../customProperty4.bin"/><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customProperty" Target="../customProperty5.bin"/><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W202"/>
  <sheetViews>
    <sheetView tabSelected="1" zoomScale="70" zoomScaleNormal="70" workbookViewId="0">
      <selection activeCell="A4" sqref="A4"/>
    </sheetView>
  </sheetViews>
  <sheetFormatPr defaultColWidth="8.5703125" defaultRowHeight="12.4" x14ac:dyDescent="0.35"/>
  <cols>
    <col min="2" max="2" width="10.28515625" customWidth="1"/>
    <col min="3" max="3" width="56.140625" customWidth="1"/>
    <col min="4" max="4" width="87.7109375" bestFit="1" customWidth="1"/>
  </cols>
  <sheetData>
    <row r="1" spans="1:1" ht="22.5" x14ac:dyDescent="0.6">
      <c r="A1" s="30" t="s">
        <v>134</v>
      </c>
    </row>
    <row r="2" spans="1:1" ht="20.65" x14ac:dyDescent="0.6">
      <c r="A2" s="67" t="s">
        <v>148</v>
      </c>
    </row>
    <row r="3" spans="1:1" x14ac:dyDescent="0.35">
      <c r="A3" s="9" t="s">
        <v>146</v>
      </c>
    </row>
    <row r="5" spans="1:1" ht="13.9" x14ac:dyDescent="0.4">
      <c r="A5" s="90" t="s">
        <v>155</v>
      </c>
    </row>
    <row r="6" spans="1:1" x14ac:dyDescent="0.35">
      <c r="A6" s="91" t="s">
        <v>77</v>
      </c>
    </row>
    <row r="62" spans="2:4" x14ac:dyDescent="0.35">
      <c r="B62" s="118" t="s">
        <v>116</v>
      </c>
      <c r="C62" s="110" t="s">
        <v>118</v>
      </c>
      <c r="D62" s="113" t="s">
        <v>119</v>
      </c>
    </row>
    <row r="63" spans="2:4" x14ac:dyDescent="0.35">
      <c r="B63" s="109" t="s">
        <v>36</v>
      </c>
      <c r="C63" s="114" t="s">
        <v>22</v>
      </c>
      <c r="D63" s="115" t="s">
        <v>120</v>
      </c>
    </row>
    <row r="64" spans="2:4" x14ac:dyDescent="0.35">
      <c r="B64" s="109" t="s">
        <v>37</v>
      </c>
      <c r="C64" s="114" t="s">
        <v>104</v>
      </c>
      <c r="D64" s="115" t="s">
        <v>121</v>
      </c>
    </row>
    <row r="65" spans="1:23" x14ac:dyDescent="0.35">
      <c r="B65" s="109" t="s">
        <v>55</v>
      </c>
      <c r="C65" s="114" t="s">
        <v>23</v>
      </c>
      <c r="D65" s="115" t="s">
        <v>122</v>
      </c>
    </row>
    <row r="66" spans="1:23" x14ac:dyDescent="0.35">
      <c r="B66" s="109" t="s">
        <v>45</v>
      </c>
      <c r="C66" s="114" t="s">
        <v>95</v>
      </c>
      <c r="D66" s="115" t="s">
        <v>133</v>
      </c>
    </row>
    <row r="67" spans="1:23" x14ac:dyDescent="0.35">
      <c r="B67" s="109" t="s">
        <v>38</v>
      </c>
      <c r="C67" s="114" t="s">
        <v>96</v>
      </c>
      <c r="D67" s="115" t="s">
        <v>123</v>
      </c>
    </row>
    <row r="68" spans="1:23" x14ac:dyDescent="0.35">
      <c r="B68" s="109" t="s">
        <v>59</v>
      </c>
      <c r="C68" s="114" t="s">
        <v>58</v>
      </c>
      <c r="D68" s="115" t="s">
        <v>124</v>
      </c>
    </row>
    <row r="69" spans="1:23" x14ac:dyDescent="0.35">
      <c r="B69" s="109" t="s">
        <v>60</v>
      </c>
      <c r="C69" s="114" t="s">
        <v>111</v>
      </c>
      <c r="D69" s="115" t="s">
        <v>201</v>
      </c>
    </row>
    <row r="70" spans="1:23" ht="61.9" x14ac:dyDescent="0.35">
      <c r="B70" s="117" t="s">
        <v>127</v>
      </c>
      <c r="C70" s="116" t="s">
        <v>140</v>
      </c>
      <c r="D70" s="146" t="s">
        <v>141</v>
      </c>
    </row>
    <row r="71" spans="1:23" ht="24.75" x14ac:dyDescent="0.35">
      <c r="B71" s="117" t="s">
        <v>128</v>
      </c>
      <c r="C71" s="111" t="s">
        <v>126</v>
      </c>
      <c r="D71" s="146" t="s">
        <v>131</v>
      </c>
    </row>
    <row r="72" spans="1:23" x14ac:dyDescent="0.35">
      <c r="B72" s="117" t="s">
        <v>129</v>
      </c>
      <c r="C72" s="111" t="s">
        <v>31</v>
      </c>
      <c r="D72" s="112" t="s">
        <v>125</v>
      </c>
    </row>
    <row r="73" spans="1:23" x14ac:dyDescent="0.35">
      <c r="B73" s="109" t="s">
        <v>130</v>
      </c>
      <c r="C73" s="116" t="s">
        <v>19</v>
      </c>
      <c r="D73" s="115" t="s">
        <v>125</v>
      </c>
    </row>
    <row r="76" spans="1:23" ht="13.15" x14ac:dyDescent="0.4">
      <c r="A76" s="204" t="s">
        <v>156</v>
      </c>
      <c r="B76" s="205"/>
      <c r="C76" s="205"/>
      <c r="D76" s="205"/>
      <c r="E76" s="205"/>
      <c r="F76" s="205"/>
      <c r="G76" s="205"/>
      <c r="H76" s="205"/>
      <c r="I76" s="205"/>
      <c r="J76" s="205"/>
      <c r="K76" s="205"/>
      <c r="L76" s="205"/>
      <c r="M76" s="205"/>
      <c r="N76" s="205"/>
      <c r="O76" s="205"/>
      <c r="P76" s="205"/>
      <c r="Q76" s="205"/>
      <c r="R76" s="205"/>
      <c r="S76" s="205"/>
      <c r="T76" s="205"/>
      <c r="U76" s="205"/>
      <c r="V76" s="205"/>
      <c r="W76" s="205"/>
    </row>
    <row r="77" spans="1:23" ht="12.75" x14ac:dyDescent="0.35">
      <c r="A77" s="205"/>
      <c r="B77" s="205"/>
      <c r="C77" s="205"/>
      <c r="D77" s="205"/>
      <c r="E77" s="205"/>
      <c r="F77" s="205"/>
      <c r="G77" s="205"/>
      <c r="H77" s="205"/>
      <c r="I77" s="205"/>
      <c r="J77" s="205"/>
      <c r="K77" s="205"/>
      <c r="L77" s="205"/>
      <c r="M77" s="205"/>
      <c r="N77" s="205"/>
      <c r="O77" s="205"/>
      <c r="P77" s="205"/>
      <c r="Q77" s="205"/>
      <c r="R77" s="205"/>
      <c r="S77" s="205"/>
      <c r="T77" s="205"/>
      <c r="U77" s="205"/>
      <c r="V77" s="205"/>
      <c r="W77" s="205"/>
    </row>
    <row r="78" spans="1:23" ht="12.75" x14ac:dyDescent="0.35">
      <c r="A78" s="205"/>
      <c r="B78" s="205"/>
      <c r="C78" s="206" t="s">
        <v>147</v>
      </c>
      <c r="D78" s="205" t="s">
        <v>157</v>
      </c>
      <c r="E78" s="205"/>
      <c r="F78" s="205"/>
      <c r="G78" s="205"/>
      <c r="H78" s="205"/>
      <c r="K78" s="205"/>
      <c r="L78" s="205"/>
      <c r="M78" s="205"/>
      <c r="N78" s="205"/>
      <c r="O78" s="205"/>
      <c r="P78" s="205"/>
      <c r="Q78" s="205"/>
      <c r="R78" s="205"/>
      <c r="S78" s="205"/>
      <c r="T78" s="205"/>
      <c r="U78" s="205"/>
      <c r="V78" s="205"/>
      <c r="W78" s="205"/>
    </row>
    <row r="79" spans="1:23" ht="12.75" x14ac:dyDescent="0.35">
      <c r="A79" s="205"/>
      <c r="B79" s="205"/>
      <c r="C79" s="206" t="s">
        <v>0</v>
      </c>
      <c r="D79" s="205" t="s">
        <v>158</v>
      </c>
      <c r="E79" s="205"/>
      <c r="F79" s="205"/>
      <c r="G79" s="205"/>
      <c r="H79" s="205"/>
      <c r="K79" s="205"/>
      <c r="L79" s="205"/>
      <c r="M79" s="205"/>
      <c r="N79" s="205"/>
      <c r="O79" s="205"/>
      <c r="P79" s="205"/>
      <c r="Q79" s="205"/>
      <c r="R79" s="205"/>
      <c r="S79" s="205"/>
      <c r="T79" s="205"/>
      <c r="U79" s="205"/>
      <c r="V79" s="205"/>
      <c r="W79" s="205"/>
    </row>
    <row r="80" spans="1:23" ht="12.75" x14ac:dyDescent="0.35">
      <c r="A80" s="205"/>
      <c r="B80" s="205"/>
      <c r="C80" s="206" t="s">
        <v>6</v>
      </c>
      <c r="D80" s="205" t="s">
        <v>159</v>
      </c>
      <c r="E80" s="205"/>
      <c r="F80" s="205"/>
      <c r="G80" s="205"/>
      <c r="H80" s="205"/>
      <c r="K80" s="205"/>
      <c r="L80" s="205"/>
      <c r="M80" s="205"/>
      <c r="N80" s="205"/>
      <c r="O80" s="205"/>
      <c r="P80" s="205"/>
      <c r="Q80" s="205"/>
      <c r="R80" s="205"/>
      <c r="S80" s="205"/>
      <c r="T80" s="205"/>
      <c r="U80" s="205"/>
      <c r="V80" s="205"/>
      <c r="W80" s="205"/>
    </row>
    <row r="81" spans="1:23" ht="12.75" x14ac:dyDescent="0.35">
      <c r="A81" s="205"/>
      <c r="B81" s="205"/>
      <c r="C81" s="206" t="s">
        <v>160</v>
      </c>
      <c r="D81" s="205" t="s">
        <v>161</v>
      </c>
      <c r="E81" s="205"/>
      <c r="F81" s="205"/>
      <c r="G81" s="205"/>
      <c r="H81" s="205"/>
      <c r="K81" s="205"/>
      <c r="L81" s="205"/>
      <c r="M81" s="205"/>
      <c r="N81" s="205"/>
      <c r="O81" s="205"/>
      <c r="P81" s="205"/>
      <c r="Q81" s="205"/>
      <c r="R81" s="205"/>
      <c r="S81" s="205"/>
      <c r="T81" s="205"/>
      <c r="U81" s="205"/>
      <c r="V81" s="205"/>
      <c r="W81" s="205"/>
    </row>
    <row r="82" spans="1:23" ht="12.75" x14ac:dyDescent="0.35">
      <c r="A82" s="205"/>
      <c r="B82" s="205"/>
      <c r="C82" s="206" t="s">
        <v>72</v>
      </c>
      <c r="D82" s="205" t="s">
        <v>162</v>
      </c>
      <c r="E82" s="205"/>
      <c r="F82" s="205"/>
      <c r="G82" s="205"/>
      <c r="H82" s="205"/>
      <c r="K82" s="205"/>
      <c r="L82" s="205"/>
      <c r="M82" s="205"/>
      <c r="N82" s="205"/>
      <c r="O82" s="205"/>
      <c r="P82" s="205"/>
      <c r="Q82" s="205"/>
      <c r="R82" s="205"/>
      <c r="S82" s="205"/>
      <c r="T82" s="205"/>
      <c r="U82" s="205"/>
      <c r="V82" s="205"/>
      <c r="W82" s="205"/>
    </row>
    <row r="83" spans="1:23" ht="12.75" x14ac:dyDescent="0.35">
      <c r="A83" s="205"/>
      <c r="B83" s="205"/>
      <c r="C83" s="206" t="s">
        <v>7</v>
      </c>
      <c r="D83" s="205" t="s">
        <v>163</v>
      </c>
      <c r="E83" s="205"/>
      <c r="F83" s="205"/>
      <c r="G83" s="205"/>
      <c r="H83" s="205"/>
      <c r="K83" s="205"/>
      <c r="L83" s="205"/>
      <c r="M83" s="205"/>
      <c r="N83" s="205"/>
      <c r="O83" s="205"/>
      <c r="P83" s="205"/>
      <c r="Q83" s="205"/>
      <c r="R83" s="205"/>
      <c r="S83" s="205"/>
      <c r="T83" s="205"/>
      <c r="U83" s="205"/>
      <c r="V83" s="205"/>
      <c r="W83" s="205"/>
    </row>
    <row r="84" spans="1:23" ht="12.75" x14ac:dyDescent="0.35">
      <c r="A84" s="205"/>
      <c r="B84" s="205"/>
      <c r="C84" s="206" t="s">
        <v>15</v>
      </c>
      <c r="D84" s="205" t="s">
        <v>164</v>
      </c>
      <c r="E84" s="205"/>
      <c r="F84" s="205"/>
      <c r="G84" s="205"/>
      <c r="H84" s="205"/>
      <c r="K84" s="205"/>
      <c r="L84" s="205"/>
      <c r="M84" s="205"/>
      <c r="N84" s="205"/>
      <c r="O84" s="205"/>
      <c r="P84" s="205"/>
      <c r="Q84" s="205"/>
      <c r="R84" s="205"/>
      <c r="S84" s="205"/>
      <c r="T84" s="205"/>
      <c r="U84" s="205"/>
      <c r="V84" s="205"/>
      <c r="W84" s="205"/>
    </row>
    <row r="85" spans="1:23" ht="12.75" x14ac:dyDescent="0.35">
      <c r="A85" s="205"/>
      <c r="B85" s="205"/>
      <c r="C85" s="206" t="s">
        <v>8</v>
      </c>
      <c r="D85" s="205" t="s">
        <v>165</v>
      </c>
      <c r="E85" s="205"/>
      <c r="F85" s="205"/>
      <c r="G85" s="205"/>
      <c r="H85" s="205"/>
      <c r="K85" s="205"/>
      <c r="L85" s="205"/>
      <c r="M85" s="205"/>
      <c r="N85" s="205"/>
      <c r="O85" s="205"/>
      <c r="P85" s="205"/>
      <c r="Q85" s="205"/>
      <c r="R85" s="205"/>
      <c r="S85" s="205"/>
      <c r="T85" s="205"/>
      <c r="U85" s="205"/>
      <c r="V85" s="205"/>
      <c r="W85" s="205"/>
    </row>
    <row r="86" spans="1:23" ht="12.75" x14ac:dyDescent="0.35">
      <c r="A86" s="205"/>
      <c r="B86" s="205"/>
      <c r="C86" s="206" t="s">
        <v>5</v>
      </c>
      <c r="D86" s="205" t="s">
        <v>166</v>
      </c>
      <c r="E86" s="205"/>
      <c r="F86" s="205"/>
      <c r="G86" s="205"/>
      <c r="H86" s="205"/>
      <c r="K86" s="205"/>
      <c r="L86" s="205"/>
      <c r="M86" s="205"/>
      <c r="N86" s="205"/>
      <c r="O86" s="205"/>
      <c r="P86" s="205"/>
      <c r="Q86" s="205"/>
      <c r="R86" s="205"/>
      <c r="S86" s="205"/>
      <c r="T86" s="205"/>
      <c r="U86" s="205"/>
      <c r="V86" s="205"/>
      <c r="W86" s="205"/>
    </row>
    <row r="87" spans="1:23" ht="12.75" x14ac:dyDescent="0.35">
      <c r="A87" s="205"/>
      <c r="B87" s="205"/>
      <c r="C87" s="206" t="s">
        <v>1</v>
      </c>
      <c r="D87" s="205" t="s">
        <v>167</v>
      </c>
      <c r="E87" s="205"/>
      <c r="F87" s="205"/>
      <c r="G87" s="205"/>
      <c r="H87" s="205"/>
      <c r="K87" s="205"/>
      <c r="L87" s="205"/>
      <c r="M87" s="205"/>
      <c r="N87" s="205"/>
      <c r="O87" s="205"/>
      <c r="P87" s="205"/>
      <c r="Q87" s="205"/>
      <c r="R87" s="205"/>
      <c r="S87" s="205"/>
      <c r="T87" s="205"/>
      <c r="U87" s="205"/>
      <c r="V87" s="205"/>
      <c r="W87" s="205"/>
    </row>
    <row r="88" spans="1:23" ht="12.75" x14ac:dyDescent="0.35">
      <c r="A88" s="205"/>
      <c r="B88" s="205"/>
      <c r="C88" s="206" t="s">
        <v>9</v>
      </c>
      <c r="D88" s="207" t="s">
        <v>168</v>
      </c>
      <c r="E88" s="205"/>
      <c r="F88" s="205"/>
      <c r="G88" s="205"/>
      <c r="H88" s="205"/>
      <c r="K88" s="205"/>
      <c r="L88" s="205"/>
      <c r="M88" s="205"/>
      <c r="N88" s="205"/>
      <c r="O88" s="205"/>
      <c r="P88" s="205"/>
      <c r="Q88" s="205"/>
      <c r="R88" s="205"/>
      <c r="S88" s="205"/>
      <c r="T88" s="205"/>
      <c r="U88" s="205"/>
      <c r="V88" s="205"/>
      <c r="W88" s="205"/>
    </row>
    <row r="89" spans="1:23" ht="12.75" x14ac:dyDescent="0.35">
      <c r="A89" s="205"/>
      <c r="B89" s="205"/>
      <c r="C89" s="206" t="s">
        <v>10</v>
      </c>
      <c r="D89" s="207" t="s">
        <v>169</v>
      </c>
      <c r="E89" s="205"/>
      <c r="F89" s="205"/>
      <c r="G89" s="205"/>
      <c r="H89" s="205"/>
      <c r="K89" s="205"/>
      <c r="L89" s="205"/>
      <c r="M89" s="205"/>
      <c r="N89" s="205"/>
      <c r="O89" s="205"/>
      <c r="P89" s="205"/>
      <c r="Q89" s="205"/>
      <c r="R89" s="205"/>
      <c r="S89" s="205"/>
      <c r="T89" s="205"/>
      <c r="U89" s="205"/>
      <c r="V89" s="205"/>
      <c r="W89" s="205"/>
    </row>
    <row r="90" spans="1:23" ht="12.75" x14ac:dyDescent="0.35">
      <c r="A90" s="205"/>
      <c r="B90" s="205"/>
      <c r="C90" s="206" t="s">
        <v>11</v>
      </c>
      <c r="D90" s="207" t="s">
        <v>170</v>
      </c>
      <c r="E90" s="205"/>
      <c r="F90" s="205"/>
      <c r="G90" s="205"/>
      <c r="H90" s="205"/>
      <c r="K90" s="205"/>
      <c r="L90" s="205"/>
      <c r="M90" s="205"/>
      <c r="N90" s="205"/>
      <c r="O90" s="205"/>
      <c r="P90" s="205"/>
      <c r="Q90" s="205"/>
      <c r="R90" s="205"/>
      <c r="S90" s="205"/>
      <c r="T90" s="205"/>
      <c r="U90" s="205"/>
      <c r="V90" s="205"/>
      <c r="W90" s="205"/>
    </row>
    <row r="91" spans="1:23" ht="12.75" x14ac:dyDescent="0.35">
      <c r="A91" s="205"/>
      <c r="B91" s="205"/>
      <c r="C91" s="206" t="s">
        <v>12</v>
      </c>
      <c r="D91" s="207" t="s">
        <v>171</v>
      </c>
      <c r="E91" s="205"/>
      <c r="F91" s="205"/>
      <c r="G91" s="205"/>
      <c r="H91" s="205"/>
      <c r="K91" s="205"/>
      <c r="L91" s="205"/>
      <c r="M91" s="205"/>
      <c r="N91" s="205"/>
      <c r="O91" s="205"/>
      <c r="P91" s="205"/>
      <c r="Q91" s="205"/>
      <c r="R91" s="205"/>
      <c r="S91" s="205"/>
      <c r="T91" s="205"/>
      <c r="U91" s="205"/>
      <c r="V91" s="205"/>
      <c r="W91" s="205"/>
    </row>
    <row r="92" spans="1:23" ht="12.75" x14ac:dyDescent="0.35">
      <c r="A92" s="205"/>
      <c r="B92" s="205"/>
      <c r="C92" s="206" t="s">
        <v>13</v>
      </c>
      <c r="D92" s="207" t="s">
        <v>172</v>
      </c>
      <c r="E92" s="205"/>
      <c r="F92" s="205"/>
      <c r="G92" s="205"/>
      <c r="H92" s="205"/>
      <c r="K92" s="205"/>
      <c r="L92" s="205"/>
      <c r="M92" s="205"/>
      <c r="N92" s="205"/>
      <c r="O92" s="205"/>
      <c r="P92" s="205"/>
      <c r="Q92" s="205"/>
      <c r="R92" s="205"/>
      <c r="S92" s="205"/>
      <c r="T92" s="205"/>
      <c r="U92" s="205"/>
      <c r="V92" s="205"/>
      <c r="W92" s="205"/>
    </row>
    <row r="93" spans="1:23" ht="12.75" x14ac:dyDescent="0.35">
      <c r="A93" s="205"/>
      <c r="B93" s="205"/>
      <c r="C93" s="206" t="s">
        <v>14</v>
      </c>
      <c r="D93" s="207" t="s">
        <v>173</v>
      </c>
      <c r="E93" s="205"/>
      <c r="F93" s="205"/>
      <c r="G93" s="205"/>
      <c r="H93" s="205"/>
      <c r="K93" s="205"/>
      <c r="L93" s="205"/>
      <c r="M93" s="205"/>
      <c r="N93" s="205"/>
      <c r="O93" s="205"/>
      <c r="P93" s="205"/>
      <c r="Q93" s="205"/>
      <c r="R93" s="205"/>
      <c r="S93" s="205"/>
      <c r="T93" s="205"/>
      <c r="U93" s="205"/>
      <c r="V93" s="205"/>
      <c r="W93" s="205"/>
    </row>
    <row r="94" spans="1:23" ht="12.75" x14ac:dyDescent="0.35">
      <c r="A94" s="205"/>
      <c r="B94" s="205"/>
      <c r="C94" s="206" t="s">
        <v>2</v>
      </c>
      <c r="D94" s="205" t="s">
        <v>174</v>
      </c>
      <c r="E94" s="205"/>
      <c r="F94" s="205"/>
      <c r="G94" s="205"/>
      <c r="H94" s="205"/>
      <c r="K94" s="205"/>
      <c r="L94" s="205"/>
      <c r="M94" s="205"/>
      <c r="N94" s="205"/>
      <c r="O94" s="205"/>
      <c r="P94" s="205"/>
      <c r="Q94" s="205"/>
      <c r="R94" s="205"/>
      <c r="S94" s="205"/>
      <c r="T94" s="205"/>
      <c r="U94" s="205"/>
      <c r="V94" s="205"/>
      <c r="W94" s="205"/>
    </row>
    <row r="95" spans="1:23" ht="13.15" x14ac:dyDescent="0.4">
      <c r="A95" s="205"/>
      <c r="B95" s="205"/>
      <c r="C95" s="206" t="s">
        <v>3</v>
      </c>
      <c r="D95" s="205" t="s">
        <v>175</v>
      </c>
      <c r="E95" s="205"/>
      <c r="F95" s="205"/>
      <c r="G95" s="205"/>
      <c r="H95" s="205"/>
      <c r="K95" s="205"/>
      <c r="L95" s="205"/>
      <c r="M95" s="205"/>
      <c r="N95" s="205"/>
      <c r="O95" s="205"/>
      <c r="P95" s="205"/>
      <c r="Q95" s="205"/>
      <c r="R95" s="205"/>
      <c r="S95" s="205"/>
      <c r="T95" s="205"/>
      <c r="U95" s="205"/>
      <c r="V95" s="205"/>
      <c r="W95" s="205"/>
    </row>
    <row r="96" spans="1:23" ht="12.75" x14ac:dyDescent="0.35">
      <c r="A96" s="205"/>
      <c r="B96" s="205"/>
      <c r="C96" s="206" t="s">
        <v>176</v>
      </c>
      <c r="D96" s="205" t="s">
        <v>177</v>
      </c>
      <c r="E96" s="205"/>
      <c r="F96" s="205"/>
      <c r="G96" s="205"/>
      <c r="H96" s="205"/>
      <c r="K96" s="205"/>
      <c r="L96" s="205"/>
      <c r="M96" s="205"/>
      <c r="N96" s="205"/>
      <c r="O96" s="205"/>
      <c r="P96" s="205"/>
      <c r="Q96" s="205"/>
      <c r="R96" s="205"/>
      <c r="S96" s="205"/>
      <c r="T96" s="205"/>
      <c r="U96" s="205"/>
      <c r="V96" s="205"/>
      <c r="W96" s="205"/>
    </row>
    <row r="97" spans="1:23" ht="12.75" x14ac:dyDescent="0.35">
      <c r="A97" s="205"/>
      <c r="B97" s="205"/>
      <c r="C97" s="206" t="s">
        <v>178</v>
      </c>
      <c r="D97" s="205" t="s">
        <v>179</v>
      </c>
      <c r="E97" s="205"/>
      <c r="F97" s="205"/>
      <c r="G97" s="205"/>
      <c r="H97" s="205"/>
      <c r="K97" s="205"/>
      <c r="L97" s="205"/>
      <c r="M97" s="205"/>
      <c r="N97" s="205"/>
      <c r="O97" s="205"/>
      <c r="P97" s="205"/>
      <c r="Q97" s="205"/>
      <c r="R97" s="205"/>
      <c r="S97" s="205"/>
      <c r="T97" s="205"/>
      <c r="U97" s="205"/>
      <c r="V97" s="205"/>
      <c r="W97" s="205"/>
    </row>
    <row r="98" spans="1:23" ht="12.75" x14ac:dyDescent="0.35">
      <c r="A98" s="205"/>
      <c r="B98" s="205"/>
      <c r="C98" s="206" t="s">
        <v>180</v>
      </c>
      <c r="D98" s="205" t="s">
        <v>179</v>
      </c>
      <c r="E98" s="205"/>
      <c r="F98" s="205"/>
      <c r="G98" s="205"/>
      <c r="H98" s="205"/>
      <c r="K98" s="205"/>
      <c r="L98" s="205"/>
      <c r="M98" s="205"/>
      <c r="N98" s="205"/>
      <c r="O98" s="205"/>
      <c r="P98" s="205"/>
      <c r="Q98" s="205"/>
      <c r="R98" s="205"/>
      <c r="S98" s="205"/>
      <c r="T98" s="205"/>
      <c r="U98" s="205"/>
      <c r="V98" s="205"/>
      <c r="W98" s="205"/>
    </row>
    <row r="99" spans="1:23" ht="12.75" x14ac:dyDescent="0.35">
      <c r="A99" s="205"/>
      <c r="B99" s="205"/>
      <c r="C99" s="206" t="s">
        <v>181</v>
      </c>
      <c r="D99" s="205" t="s">
        <v>182</v>
      </c>
      <c r="E99" s="205"/>
      <c r="F99" s="205"/>
      <c r="G99" s="205"/>
      <c r="H99" s="205"/>
      <c r="K99" s="205"/>
      <c r="L99" s="205"/>
      <c r="M99" s="205"/>
      <c r="N99" s="205"/>
      <c r="O99" s="205"/>
      <c r="P99" s="205"/>
      <c r="Q99" s="205"/>
      <c r="R99" s="205"/>
      <c r="S99" s="205"/>
      <c r="T99" s="205"/>
      <c r="U99" s="205"/>
      <c r="V99" s="205"/>
      <c r="W99" s="205"/>
    </row>
    <row r="100" spans="1:23" ht="12.75" x14ac:dyDescent="0.35">
      <c r="A100" s="205"/>
      <c r="B100" s="205"/>
      <c r="C100" s="206" t="s">
        <v>183</v>
      </c>
      <c r="D100" s="205" t="s">
        <v>184</v>
      </c>
      <c r="E100" s="205"/>
      <c r="F100" s="205"/>
      <c r="G100" s="205"/>
      <c r="H100" s="205"/>
      <c r="K100" s="205"/>
      <c r="L100" s="205"/>
      <c r="M100" s="205"/>
      <c r="N100" s="205"/>
      <c r="O100" s="205"/>
      <c r="P100" s="205"/>
      <c r="Q100" s="205"/>
      <c r="R100" s="205"/>
      <c r="S100" s="205"/>
      <c r="T100" s="205"/>
      <c r="U100" s="205"/>
      <c r="V100" s="205"/>
      <c r="W100" s="205"/>
    </row>
    <row r="101" spans="1:23" ht="12.75" x14ac:dyDescent="0.35">
      <c r="A101" s="205"/>
      <c r="B101" s="205"/>
      <c r="C101" s="206" t="s">
        <v>185</v>
      </c>
      <c r="D101" s="205" t="s">
        <v>186</v>
      </c>
      <c r="E101" s="205"/>
      <c r="F101" s="205"/>
      <c r="G101" s="205"/>
      <c r="H101" s="205"/>
      <c r="K101" s="205"/>
      <c r="L101" s="205"/>
      <c r="M101" s="205"/>
      <c r="N101" s="205"/>
      <c r="O101" s="205"/>
      <c r="P101" s="205"/>
      <c r="Q101" s="205"/>
      <c r="R101" s="205"/>
      <c r="S101" s="205"/>
      <c r="T101" s="205"/>
      <c r="U101" s="205"/>
      <c r="V101" s="205"/>
      <c r="W101" s="205"/>
    </row>
    <row r="102" spans="1:23" ht="12.75" x14ac:dyDescent="0.35">
      <c r="A102" s="205"/>
      <c r="B102" s="205"/>
      <c r="C102" s="206" t="s">
        <v>187</v>
      </c>
      <c r="D102" s="205" t="s">
        <v>188</v>
      </c>
      <c r="E102" s="205"/>
      <c r="F102" s="205"/>
      <c r="G102" s="205"/>
      <c r="H102" s="205"/>
      <c r="K102" s="205"/>
      <c r="L102" s="205"/>
      <c r="M102" s="205"/>
      <c r="N102" s="205"/>
      <c r="O102" s="205"/>
      <c r="P102" s="205"/>
      <c r="Q102" s="205"/>
      <c r="R102" s="205"/>
      <c r="S102" s="205"/>
      <c r="T102" s="205"/>
      <c r="U102" s="205"/>
      <c r="V102" s="205"/>
      <c r="W102" s="205"/>
    </row>
    <row r="103" spans="1:23" ht="12.75" x14ac:dyDescent="0.35">
      <c r="A103" s="205"/>
      <c r="B103" s="205"/>
      <c r="C103" s="206" t="s">
        <v>189</v>
      </c>
      <c r="D103" s="205" t="s">
        <v>190</v>
      </c>
      <c r="E103" s="205"/>
      <c r="F103" s="205"/>
      <c r="G103" s="205"/>
      <c r="H103" s="205"/>
      <c r="K103" s="205"/>
      <c r="L103" s="205"/>
      <c r="M103" s="205"/>
      <c r="N103" s="205"/>
      <c r="O103" s="205"/>
      <c r="P103" s="205"/>
      <c r="Q103" s="205"/>
      <c r="R103" s="205"/>
      <c r="S103" s="205"/>
      <c r="T103" s="205"/>
      <c r="U103" s="205"/>
      <c r="V103" s="205"/>
      <c r="W103" s="205"/>
    </row>
    <row r="104" spans="1:23" ht="12.75" x14ac:dyDescent="0.35">
      <c r="A104" s="205"/>
      <c r="B104" s="205"/>
      <c r="C104" s="206" t="s">
        <v>191</v>
      </c>
      <c r="D104" s="205" t="s">
        <v>192</v>
      </c>
      <c r="E104" s="205"/>
      <c r="F104" s="205"/>
      <c r="G104" s="205"/>
      <c r="H104" s="205"/>
      <c r="K104" s="205"/>
      <c r="L104" s="205"/>
      <c r="M104" s="205"/>
      <c r="N104" s="205"/>
      <c r="O104" s="205"/>
      <c r="P104" s="205"/>
      <c r="Q104" s="205"/>
      <c r="R104" s="205"/>
      <c r="S104" s="205"/>
      <c r="T104" s="205"/>
      <c r="U104" s="205"/>
      <c r="V104" s="205"/>
      <c r="W104" s="205"/>
    </row>
    <row r="105" spans="1:23" ht="12.75" x14ac:dyDescent="0.35">
      <c r="A105" s="205"/>
      <c r="B105" s="205"/>
      <c r="C105" s="206" t="s">
        <v>193</v>
      </c>
      <c r="D105" s="205" t="s">
        <v>194</v>
      </c>
      <c r="E105" s="205"/>
      <c r="F105" s="205"/>
      <c r="G105" s="205"/>
      <c r="H105" s="205"/>
      <c r="K105" s="205"/>
      <c r="L105" s="205"/>
      <c r="M105" s="205"/>
      <c r="N105" s="205"/>
      <c r="O105" s="205"/>
      <c r="P105" s="205"/>
      <c r="Q105" s="205"/>
      <c r="R105" s="205"/>
      <c r="S105" s="205"/>
      <c r="T105" s="205"/>
      <c r="U105" s="205"/>
      <c r="V105" s="205"/>
      <c r="W105" s="205"/>
    </row>
    <row r="106" spans="1:23" ht="12.75" x14ac:dyDescent="0.35">
      <c r="A106" s="205"/>
      <c r="B106" s="205"/>
      <c r="C106" s="206" t="s">
        <v>195</v>
      </c>
      <c r="D106" s="205" t="s">
        <v>196</v>
      </c>
      <c r="E106" s="205"/>
      <c r="F106" s="205"/>
      <c r="G106" s="205"/>
      <c r="H106" s="205"/>
      <c r="K106" s="205"/>
      <c r="L106" s="205"/>
      <c r="M106" s="205"/>
      <c r="N106" s="205"/>
      <c r="O106" s="205"/>
      <c r="P106" s="205"/>
      <c r="Q106" s="205"/>
      <c r="R106" s="205"/>
      <c r="S106" s="205"/>
      <c r="T106" s="205"/>
      <c r="U106" s="205"/>
      <c r="V106" s="205"/>
      <c r="W106" s="205"/>
    </row>
    <row r="107" spans="1:23" ht="12.75" x14ac:dyDescent="0.35">
      <c r="A107" s="205"/>
      <c r="B107" s="205"/>
      <c r="C107" s="206" t="s">
        <v>197</v>
      </c>
      <c r="D107" s="205" t="s">
        <v>196</v>
      </c>
      <c r="E107" s="205"/>
      <c r="F107" s="205"/>
      <c r="G107" s="205"/>
      <c r="H107" s="205"/>
      <c r="K107" s="205"/>
      <c r="L107" s="205"/>
      <c r="M107" s="205"/>
      <c r="N107" s="205"/>
      <c r="O107" s="205"/>
      <c r="P107" s="205"/>
      <c r="Q107" s="205"/>
      <c r="R107" s="205"/>
      <c r="S107" s="205"/>
      <c r="T107" s="205"/>
      <c r="U107" s="205"/>
      <c r="V107" s="205"/>
      <c r="W107" s="205"/>
    </row>
    <row r="108" spans="1:23" ht="12.75" x14ac:dyDescent="0.35">
      <c r="A108" s="205"/>
      <c r="B108" s="205"/>
      <c r="C108" s="206" t="s">
        <v>198</v>
      </c>
      <c r="D108" s="205" t="s">
        <v>196</v>
      </c>
      <c r="E108" s="205"/>
      <c r="F108" s="205"/>
      <c r="G108" s="205"/>
      <c r="H108" s="205"/>
      <c r="K108" s="205"/>
      <c r="L108" s="205"/>
      <c r="M108" s="205"/>
      <c r="N108" s="205"/>
      <c r="O108" s="205"/>
      <c r="P108" s="205"/>
      <c r="Q108" s="205"/>
      <c r="R108" s="205"/>
      <c r="S108" s="205"/>
      <c r="T108" s="205"/>
      <c r="U108" s="205"/>
      <c r="V108" s="205"/>
      <c r="W108" s="205"/>
    </row>
    <row r="109" spans="1:23" ht="12.75" x14ac:dyDescent="0.35">
      <c r="A109" s="205"/>
      <c r="B109" s="205"/>
      <c r="C109" s="206" t="s">
        <v>199</v>
      </c>
      <c r="D109" s="205" t="s">
        <v>200</v>
      </c>
      <c r="E109" s="205"/>
      <c r="F109" s="205"/>
      <c r="G109" s="205"/>
      <c r="H109" s="205"/>
      <c r="K109" s="205"/>
      <c r="L109" s="205"/>
      <c r="M109" s="205"/>
      <c r="N109" s="205"/>
      <c r="O109" s="205"/>
      <c r="P109" s="205"/>
      <c r="Q109" s="205"/>
      <c r="R109" s="205"/>
      <c r="S109" s="205"/>
      <c r="T109" s="205"/>
      <c r="U109" s="205"/>
      <c r="V109" s="205"/>
      <c r="W109" s="205"/>
    </row>
    <row r="110" spans="1:23" ht="12.75" x14ac:dyDescent="0.35">
      <c r="A110" s="205"/>
      <c r="B110" s="205"/>
      <c r="C110" s="205"/>
      <c r="D110" s="205"/>
      <c r="E110" s="205"/>
      <c r="F110" s="205"/>
      <c r="G110" s="205"/>
      <c r="H110" s="205"/>
      <c r="I110" s="205"/>
      <c r="J110" s="205"/>
      <c r="K110" s="205"/>
      <c r="L110" s="205"/>
      <c r="M110" s="205"/>
      <c r="N110" s="205"/>
      <c r="O110" s="205"/>
      <c r="P110" s="205"/>
      <c r="Q110" s="205"/>
      <c r="R110" s="205"/>
      <c r="S110" s="205"/>
      <c r="T110" s="205"/>
      <c r="U110" s="205"/>
      <c r="V110" s="205"/>
      <c r="W110" s="205"/>
    </row>
    <row r="112" spans="1:23" ht="13.15" x14ac:dyDescent="0.4">
      <c r="A112" s="204" t="s">
        <v>203</v>
      </c>
    </row>
    <row r="114" spans="3:3" ht="166.15" x14ac:dyDescent="0.35">
      <c r="C114" s="210" t="s">
        <v>204</v>
      </c>
    </row>
    <row r="115" spans="3:3" ht="12.75" x14ac:dyDescent="0.35">
      <c r="C115" s="211" t="s">
        <v>205</v>
      </c>
    </row>
    <row r="116" spans="3:3" ht="12.75" x14ac:dyDescent="0.35">
      <c r="C116" s="208"/>
    </row>
    <row r="117" spans="3:3" ht="127.9" x14ac:dyDescent="0.35">
      <c r="C117" s="210" t="s">
        <v>206</v>
      </c>
    </row>
    <row r="118" spans="3:3" ht="12.75" x14ac:dyDescent="0.35">
      <c r="C118" s="211" t="s">
        <v>205</v>
      </c>
    </row>
    <row r="119" spans="3:3" ht="12.75" x14ac:dyDescent="0.35">
      <c r="C119" s="208"/>
    </row>
    <row r="120" spans="3:3" ht="115.15" x14ac:dyDescent="0.35">
      <c r="C120" s="210" t="s">
        <v>207</v>
      </c>
    </row>
    <row r="121" spans="3:3" ht="12.75" x14ac:dyDescent="0.35">
      <c r="C121" s="208"/>
    </row>
    <row r="122" spans="3:3" ht="12.75" x14ac:dyDescent="0.35">
      <c r="C122" s="209" t="s">
        <v>208</v>
      </c>
    </row>
    <row r="123" spans="3:3" ht="12.75" x14ac:dyDescent="0.35">
      <c r="C123" s="209"/>
    </row>
    <row r="124" spans="3:3" ht="12.75" x14ac:dyDescent="0.35">
      <c r="C124" s="209"/>
    </row>
    <row r="125" spans="3:3" ht="12.75" x14ac:dyDescent="0.35">
      <c r="C125" s="209"/>
    </row>
    <row r="126" spans="3:3" ht="12.75" x14ac:dyDescent="0.35">
      <c r="C126" s="209"/>
    </row>
    <row r="127" spans="3:3" ht="12.75" x14ac:dyDescent="0.35">
      <c r="C127" s="209"/>
    </row>
    <row r="128" spans="3:3" ht="12.75" x14ac:dyDescent="0.35">
      <c r="C128" s="209"/>
    </row>
    <row r="129" spans="3:3" ht="12.75" x14ac:dyDescent="0.35">
      <c r="C129" s="209"/>
    </row>
    <row r="130" spans="3:3" ht="12.75" x14ac:dyDescent="0.35">
      <c r="C130" s="209"/>
    </row>
    <row r="131" spans="3:3" ht="12.75" x14ac:dyDescent="0.35">
      <c r="C131" s="209"/>
    </row>
    <row r="132" spans="3:3" ht="12.75" x14ac:dyDescent="0.35">
      <c r="C132" s="209"/>
    </row>
    <row r="133" spans="3:3" ht="12.75" x14ac:dyDescent="0.35">
      <c r="C133" s="209"/>
    </row>
    <row r="134" spans="3:3" ht="12.75" x14ac:dyDescent="0.35">
      <c r="C134" s="209"/>
    </row>
    <row r="135" spans="3:3" ht="12.75" x14ac:dyDescent="0.35">
      <c r="C135" s="209"/>
    </row>
    <row r="136" spans="3:3" ht="12.75" x14ac:dyDescent="0.35">
      <c r="C136" s="209"/>
    </row>
    <row r="137" spans="3:3" ht="12.75" x14ac:dyDescent="0.35">
      <c r="C137" s="208"/>
    </row>
    <row r="138" spans="3:3" ht="12.75" x14ac:dyDescent="0.35">
      <c r="C138" s="209" t="s">
        <v>209</v>
      </c>
    </row>
    <row r="139" spans="3:3" ht="12.75" x14ac:dyDescent="0.35">
      <c r="C139" s="209"/>
    </row>
    <row r="140" spans="3:3" ht="12.75" x14ac:dyDescent="0.35">
      <c r="C140" s="209"/>
    </row>
    <row r="141" spans="3:3" ht="12.75" x14ac:dyDescent="0.35">
      <c r="C141" s="209"/>
    </row>
    <row r="142" spans="3:3" ht="12.75" x14ac:dyDescent="0.35">
      <c r="C142" s="209"/>
    </row>
    <row r="143" spans="3:3" ht="12.75" x14ac:dyDescent="0.35">
      <c r="C143" s="209"/>
    </row>
    <row r="144" spans="3:3" ht="12.75" x14ac:dyDescent="0.35">
      <c r="C144" s="209"/>
    </row>
    <row r="145" spans="3:3" ht="12.75" x14ac:dyDescent="0.35">
      <c r="C145" s="209"/>
    </row>
    <row r="146" spans="3:3" ht="12.75" x14ac:dyDescent="0.35">
      <c r="C146" s="209"/>
    </row>
    <row r="147" spans="3:3" ht="12.75" x14ac:dyDescent="0.35">
      <c r="C147" s="209"/>
    </row>
    <row r="148" spans="3:3" ht="12.75" x14ac:dyDescent="0.35">
      <c r="C148" s="209"/>
    </row>
    <row r="149" spans="3:3" ht="12.75" x14ac:dyDescent="0.35">
      <c r="C149" s="209"/>
    </row>
    <row r="150" spans="3:3" ht="12.75" x14ac:dyDescent="0.35">
      <c r="C150" s="209"/>
    </row>
    <row r="151" spans="3:3" ht="12.75" x14ac:dyDescent="0.35">
      <c r="C151" s="209"/>
    </row>
    <row r="152" spans="3:3" ht="12.75" x14ac:dyDescent="0.35">
      <c r="C152" s="209"/>
    </row>
    <row r="153" spans="3:3" ht="12.75" x14ac:dyDescent="0.35">
      <c r="C153" s="209"/>
    </row>
    <row r="154" spans="3:3" ht="12.75" x14ac:dyDescent="0.35">
      <c r="C154" s="209"/>
    </row>
    <row r="155" spans="3:3" ht="12.75" x14ac:dyDescent="0.35">
      <c r="C155" s="208"/>
    </row>
    <row r="156" spans="3:3" ht="12.75" x14ac:dyDescent="0.35">
      <c r="C156" s="209"/>
    </row>
    <row r="157" spans="3:3" ht="12.75" x14ac:dyDescent="0.35">
      <c r="C157" s="208"/>
    </row>
    <row r="158" spans="3:3" ht="12.75" x14ac:dyDescent="0.35">
      <c r="C158" s="209"/>
    </row>
    <row r="159" spans="3:3" ht="12.75" x14ac:dyDescent="0.35">
      <c r="C159" s="209" t="s">
        <v>210</v>
      </c>
    </row>
    <row r="160" spans="3:3" ht="12.75" x14ac:dyDescent="0.35">
      <c r="C160" s="209"/>
    </row>
    <row r="161" spans="3:3" ht="12.75" x14ac:dyDescent="0.35">
      <c r="C161" s="209"/>
    </row>
    <row r="162" spans="3:3" ht="12.75" x14ac:dyDescent="0.35">
      <c r="C162" s="209"/>
    </row>
    <row r="163" spans="3:3" ht="12.75" x14ac:dyDescent="0.35">
      <c r="C163" s="209"/>
    </row>
    <row r="164" spans="3:3" ht="12.75" x14ac:dyDescent="0.35">
      <c r="C164" s="209"/>
    </row>
    <row r="165" spans="3:3" ht="12.75" x14ac:dyDescent="0.35">
      <c r="C165" s="209"/>
    </row>
    <row r="166" spans="3:3" ht="12.75" x14ac:dyDescent="0.35">
      <c r="C166" s="209"/>
    </row>
    <row r="167" spans="3:3" ht="12.75" x14ac:dyDescent="0.35">
      <c r="C167" s="209"/>
    </row>
    <row r="168" spans="3:3" ht="12.75" x14ac:dyDescent="0.35">
      <c r="C168" s="209"/>
    </row>
    <row r="169" spans="3:3" ht="12.75" x14ac:dyDescent="0.35">
      <c r="C169" s="209"/>
    </row>
    <row r="170" spans="3:3" ht="12.75" x14ac:dyDescent="0.35">
      <c r="C170" s="209"/>
    </row>
    <row r="171" spans="3:3" ht="12.75" x14ac:dyDescent="0.35">
      <c r="C171" s="209"/>
    </row>
    <row r="172" spans="3:3" ht="12.75" x14ac:dyDescent="0.35">
      <c r="C172" s="209"/>
    </row>
    <row r="173" spans="3:3" ht="12.75" x14ac:dyDescent="0.35">
      <c r="C173" s="209"/>
    </row>
    <row r="174" spans="3:3" ht="12.75" x14ac:dyDescent="0.35">
      <c r="C174" s="209"/>
    </row>
    <row r="175" spans="3:3" ht="12.75" x14ac:dyDescent="0.35">
      <c r="C175" s="209"/>
    </row>
    <row r="176" spans="3:3" ht="12.75" x14ac:dyDescent="0.35">
      <c r="C176" s="209"/>
    </row>
    <row r="177" spans="3:3" ht="12.75" x14ac:dyDescent="0.35">
      <c r="C177" s="209"/>
    </row>
    <row r="178" spans="3:3" ht="12.75" x14ac:dyDescent="0.35">
      <c r="C178" s="209"/>
    </row>
    <row r="179" spans="3:3" ht="12.75" x14ac:dyDescent="0.35">
      <c r="C179" s="209"/>
    </row>
    <row r="180" spans="3:3" ht="12.75" x14ac:dyDescent="0.35">
      <c r="C180" s="208"/>
    </row>
    <row r="181" spans="3:3" ht="12.75" x14ac:dyDescent="0.35">
      <c r="C181" s="209" t="s">
        <v>211</v>
      </c>
    </row>
    <row r="182" spans="3:3" ht="12.75" x14ac:dyDescent="0.35">
      <c r="C182" s="208"/>
    </row>
    <row r="183" spans="3:3" ht="12.75" x14ac:dyDescent="0.35">
      <c r="C183" s="208"/>
    </row>
    <row r="184" spans="3:3" ht="12.75" x14ac:dyDescent="0.35">
      <c r="C184" s="208"/>
    </row>
    <row r="185" spans="3:3" ht="12.75" x14ac:dyDescent="0.35">
      <c r="C185" s="208"/>
    </row>
    <row r="186" spans="3:3" ht="12.75" x14ac:dyDescent="0.35">
      <c r="C186" s="208"/>
    </row>
    <row r="187" spans="3:3" ht="12.75" x14ac:dyDescent="0.35">
      <c r="C187" s="208"/>
    </row>
    <row r="188" spans="3:3" ht="12.75" x14ac:dyDescent="0.35">
      <c r="C188" s="208"/>
    </row>
    <row r="189" spans="3:3" ht="12.75" x14ac:dyDescent="0.35">
      <c r="C189" s="208"/>
    </row>
    <row r="190" spans="3:3" ht="12.75" x14ac:dyDescent="0.35">
      <c r="C190" s="208"/>
    </row>
    <row r="191" spans="3:3" ht="12.75" x14ac:dyDescent="0.35">
      <c r="C191" s="208"/>
    </row>
    <row r="192" spans="3:3" ht="12.75" x14ac:dyDescent="0.35">
      <c r="C192" s="208"/>
    </row>
    <row r="193" spans="3:3" ht="12.75" x14ac:dyDescent="0.35">
      <c r="C193" s="208"/>
    </row>
    <row r="194" spans="3:3" ht="12.75" x14ac:dyDescent="0.35">
      <c r="C194" s="208"/>
    </row>
    <row r="195" spans="3:3" ht="12.75" x14ac:dyDescent="0.35">
      <c r="C195" s="208"/>
    </row>
    <row r="196" spans="3:3" ht="12.75" x14ac:dyDescent="0.35">
      <c r="C196" s="208"/>
    </row>
    <row r="197" spans="3:3" ht="12.75" x14ac:dyDescent="0.35">
      <c r="C197" s="208"/>
    </row>
    <row r="198" spans="3:3" ht="12.75" x14ac:dyDescent="0.35">
      <c r="C198" s="208"/>
    </row>
    <row r="199" spans="3:3" ht="12.75" x14ac:dyDescent="0.35">
      <c r="C199" s="208"/>
    </row>
    <row r="200" spans="3:3" ht="12.75" x14ac:dyDescent="0.35">
      <c r="C200" s="208"/>
    </row>
    <row r="201" spans="3:3" ht="12.75" x14ac:dyDescent="0.35">
      <c r="C201" s="208"/>
    </row>
    <row r="202" spans="3:3" ht="12.75" x14ac:dyDescent="0.35">
      <c r="C202" s="208"/>
    </row>
  </sheetData>
  <phoneticPr fontId="21" type="noConversion"/>
  <hyperlinks>
    <hyperlink ref="A6" r:id="rId1" xr:uid="{00000000-0004-0000-0000-000000000000}"/>
    <hyperlink ref="C115" r:id="rId2" xr:uid="{6564BF44-C65D-46F7-9454-D8F0937C9568}"/>
    <hyperlink ref="C118" r:id="rId3" xr:uid="{AFD45FAB-EBDC-4154-B61C-44E38F35E0D4}"/>
  </hyperlinks>
  <pageMargins left="0.75" right="0.75" top="1" bottom="1" header="0.5" footer="0.5"/>
  <pageSetup scale="87" orientation="portrait" verticalDpi="1200" r:id="rId4"/>
  <headerFooter alignWithMargins="0"/>
  <customProperties>
    <customPr name="f4faf8f5a" r:id="rId5"/>
  </customProperties>
  <drawing r:id="rId6"/>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Q95"/>
  <sheetViews>
    <sheetView zoomScaleNormal="100" workbookViewId="0">
      <selection activeCell="A4" sqref="A4"/>
    </sheetView>
  </sheetViews>
  <sheetFormatPr defaultColWidth="8.5703125" defaultRowHeight="12.4" x14ac:dyDescent="0.35"/>
  <cols>
    <col min="1" max="1" width="31.5703125" customWidth="1"/>
    <col min="2" max="2" width="57.42578125" customWidth="1"/>
    <col min="3" max="3" width="17.7109375" bestFit="1" customWidth="1"/>
    <col min="4" max="4" width="17.5703125" customWidth="1"/>
    <col min="5" max="5" width="13.42578125" customWidth="1"/>
    <col min="6" max="6" width="17.42578125" customWidth="1"/>
    <col min="7" max="7" width="12.42578125" customWidth="1"/>
    <col min="8" max="8" width="8.140625" customWidth="1"/>
    <col min="9" max="10" width="8.5703125" customWidth="1"/>
    <col min="11" max="11" width="9.5703125" customWidth="1"/>
    <col min="12" max="12" width="8.5703125" bestFit="1" customWidth="1"/>
    <col min="13" max="13" width="7" customWidth="1"/>
    <col min="14" max="14" width="9.5703125" customWidth="1"/>
    <col min="15" max="15" width="10.42578125" bestFit="1" customWidth="1"/>
    <col min="16" max="16" width="9.7109375" customWidth="1"/>
    <col min="17" max="17" width="13.7109375" customWidth="1"/>
    <col min="18" max="18" width="9.42578125" customWidth="1"/>
    <col min="19" max="19" width="10" customWidth="1"/>
    <col min="20" max="20" width="12.5703125" bestFit="1" customWidth="1"/>
  </cols>
  <sheetData>
    <row r="1" spans="1:14" ht="22.5" x14ac:dyDescent="0.6">
      <c r="A1" s="30" t="s">
        <v>134</v>
      </c>
    </row>
    <row r="2" spans="1:14" ht="20.65" x14ac:dyDescent="0.6">
      <c r="A2" s="67" t="s">
        <v>148</v>
      </c>
    </row>
    <row r="3" spans="1:14" x14ac:dyDescent="0.35">
      <c r="A3" s="9" t="s">
        <v>146</v>
      </c>
    </row>
    <row r="4" spans="1:14" ht="18" customHeight="1" x14ac:dyDescent="0.35">
      <c r="A4" s="32"/>
      <c r="B4" s="31"/>
      <c r="C4" s="1"/>
      <c r="D4" s="1"/>
      <c r="E4" s="1"/>
      <c r="F4" s="1"/>
      <c r="G4" s="1"/>
      <c r="H4" s="1"/>
      <c r="I4" s="1"/>
      <c r="J4" s="1"/>
      <c r="K4" s="1"/>
      <c r="L4" s="1"/>
      <c r="M4" s="1"/>
      <c r="N4" s="1"/>
    </row>
    <row r="5" spans="1:14" ht="18" customHeight="1" x14ac:dyDescent="0.35">
      <c r="A5" s="29" t="s">
        <v>16</v>
      </c>
      <c r="B5" s="33"/>
      <c r="C5" s="1"/>
      <c r="D5" s="1"/>
      <c r="E5" s="1"/>
      <c r="F5" s="1"/>
      <c r="G5" s="1"/>
      <c r="H5" s="1"/>
      <c r="I5" s="1"/>
      <c r="J5" s="1"/>
      <c r="K5" s="1"/>
      <c r="L5" s="1"/>
      <c r="M5" s="1"/>
      <c r="N5" s="1"/>
    </row>
    <row r="6" spans="1:14" ht="18" customHeight="1" x14ac:dyDescent="0.35">
      <c r="A6" s="34"/>
      <c r="B6" s="29"/>
      <c r="C6" s="1"/>
      <c r="D6" s="1"/>
      <c r="E6" s="1"/>
      <c r="F6" s="1"/>
      <c r="G6" s="1"/>
      <c r="H6" s="1"/>
      <c r="I6" s="1"/>
      <c r="J6" s="1"/>
      <c r="K6" s="1"/>
      <c r="L6" s="1"/>
      <c r="M6" s="1"/>
      <c r="N6" s="1"/>
    </row>
    <row r="7" spans="1:14" ht="18" customHeight="1" x14ac:dyDescent="0.35">
      <c r="A7" s="212" t="s">
        <v>147</v>
      </c>
      <c r="B7" s="304"/>
      <c r="C7" s="1"/>
      <c r="D7" s="1"/>
      <c r="E7" s="1"/>
      <c r="F7" s="1"/>
      <c r="G7" s="1"/>
      <c r="H7" s="1"/>
      <c r="I7" s="1"/>
      <c r="J7" s="1"/>
      <c r="K7" s="1"/>
      <c r="L7" s="1"/>
      <c r="M7" s="1"/>
      <c r="N7" s="1"/>
    </row>
    <row r="8" spans="1:14" ht="18" customHeight="1" x14ac:dyDescent="0.35">
      <c r="A8" s="214" t="s">
        <v>0</v>
      </c>
      <c r="B8" s="304"/>
      <c r="C8" s="1"/>
      <c r="D8" s="1"/>
      <c r="E8" s="1"/>
      <c r="F8" s="1"/>
      <c r="G8" s="1"/>
      <c r="H8" s="1"/>
      <c r="I8" s="1"/>
      <c r="J8" s="1"/>
      <c r="K8" s="1"/>
      <c r="L8" s="1"/>
      <c r="M8" s="1"/>
      <c r="N8" s="1"/>
    </row>
    <row r="9" spans="1:14" ht="18" customHeight="1" x14ac:dyDescent="0.35">
      <c r="A9" s="214" t="s">
        <v>6</v>
      </c>
      <c r="B9" s="304"/>
      <c r="C9" s="9"/>
      <c r="D9" s="1"/>
      <c r="E9" s="1"/>
      <c r="F9" s="1"/>
      <c r="G9" s="1"/>
      <c r="H9" s="1"/>
      <c r="I9" s="1"/>
      <c r="J9" s="1"/>
      <c r="K9" s="1"/>
      <c r="L9" s="1"/>
      <c r="M9" s="1"/>
      <c r="N9" s="1"/>
    </row>
    <row r="10" spans="1:14" ht="18" customHeight="1" x14ac:dyDescent="0.35">
      <c r="A10" s="214" t="s">
        <v>160</v>
      </c>
      <c r="B10" s="304" t="s">
        <v>212</v>
      </c>
      <c r="C10" s="9"/>
      <c r="D10" s="1"/>
      <c r="E10" s="1"/>
      <c r="F10" s="1"/>
      <c r="G10" s="1"/>
      <c r="H10" s="1"/>
      <c r="I10" s="1"/>
      <c r="J10" s="1"/>
      <c r="K10" s="1"/>
      <c r="L10" s="1"/>
      <c r="M10" s="1"/>
      <c r="N10" s="1"/>
    </row>
    <row r="11" spans="1:14" ht="18" customHeight="1" x14ac:dyDescent="0.35">
      <c r="A11" s="214" t="s">
        <v>72</v>
      </c>
      <c r="B11" s="304"/>
      <c r="C11" s="1"/>
      <c r="D11" s="1"/>
      <c r="E11" s="1"/>
      <c r="F11" s="1"/>
      <c r="G11" s="1"/>
      <c r="H11" s="1"/>
      <c r="I11" s="1"/>
      <c r="J11" s="1"/>
      <c r="K11" s="1"/>
      <c r="L11" s="1"/>
      <c r="M11" s="1"/>
      <c r="N11" s="1"/>
    </row>
    <row r="12" spans="1:14" ht="18" customHeight="1" x14ac:dyDescent="0.35">
      <c r="A12" s="215" t="s">
        <v>7</v>
      </c>
      <c r="B12" s="304"/>
      <c r="C12" s="1"/>
      <c r="D12" s="1"/>
      <c r="E12" s="1"/>
      <c r="F12" s="1"/>
      <c r="G12" s="1"/>
      <c r="H12" s="1"/>
      <c r="I12" s="1"/>
      <c r="J12" s="1"/>
      <c r="K12" s="1"/>
      <c r="L12" s="1"/>
      <c r="M12" s="1"/>
      <c r="N12" s="1"/>
    </row>
    <row r="13" spans="1:14" ht="18" customHeight="1" x14ac:dyDescent="0.35">
      <c r="A13" s="216" t="s">
        <v>15</v>
      </c>
      <c r="B13" s="213"/>
      <c r="C13" s="1"/>
      <c r="D13" s="1"/>
      <c r="E13" s="1"/>
      <c r="F13" s="1"/>
      <c r="G13" s="1"/>
      <c r="H13" s="1"/>
      <c r="I13" s="1"/>
      <c r="J13" s="1"/>
      <c r="K13" s="1"/>
      <c r="L13" s="1"/>
      <c r="M13" s="1"/>
      <c r="N13" s="1"/>
    </row>
    <row r="14" spans="1:14" ht="18" customHeight="1" x14ac:dyDescent="0.35">
      <c r="A14" s="217" t="s">
        <v>4</v>
      </c>
      <c r="B14" s="218"/>
      <c r="C14" s="1"/>
      <c r="D14" s="1"/>
      <c r="E14" s="1"/>
      <c r="F14" s="1"/>
      <c r="G14" s="1"/>
      <c r="H14" s="1"/>
      <c r="I14" s="1"/>
      <c r="J14" s="1"/>
      <c r="K14" s="1"/>
      <c r="L14" s="1"/>
      <c r="M14" s="1"/>
      <c r="N14" s="1"/>
    </row>
    <row r="15" spans="1:14" ht="18" customHeight="1" x14ac:dyDescent="0.35">
      <c r="A15" s="219" t="s">
        <v>8</v>
      </c>
      <c r="B15" s="220"/>
      <c r="C15" s="9"/>
      <c r="D15" s="1"/>
      <c r="E15" s="1"/>
      <c r="F15" s="1"/>
      <c r="G15" s="1"/>
      <c r="H15" s="1"/>
      <c r="I15" s="1"/>
      <c r="J15" s="1"/>
      <c r="K15" s="1"/>
      <c r="L15" s="1"/>
      <c r="M15" s="1"/>
      <c r="N15" s="1"/>
    </row>
    <row r="16" spans="1:14" ht="18" customHeight="1" x14ac:dyDescent="0.35">
      <c r="A16" s="219" t="s">
        <v>5</v>
      </c>
      <c r="B16" s="220"/>
      <c r="C16" s="9"/>
      <c r="D16" s="1"/>
      <c r="E16" s="1"/>
      <c r="F16" s="1"/>
      <c r="G16" s="1"/>
      <c r="H16" s="1"/>
      <c r="I16" s="1"/>
      <c r="J16" s="1"/>
      <c r="K16" s="1"/>
      <c r="L16" s="1"/>
      <c r="M16" s="1"/>
      <c r="N16" s="1"/>
    </row>
    <row r="17" spans="1:17" ht="18" customHeight="1" x14ac:dyDescent="0.35">
      <c r="A17" s="219" t="s">
        <v>1</v>
      </c>
      <c r="B17" s="220"/>
      <c r="C17" s="9"/>
      <c r="D17" s="1"/>
      <c r="E17" s="1"/>
      <c r="F17" s="9"/>
      <c r="G17" s="1"/>
      <c r="H17" s="1"/>
      <c r="I17" s="1"/>
      <c r="J17" s="1"/>
      <c r="K17" s="1"/>
      <c r="L17" s="1"/>
      <c r="M17" s="1"/>
      <c r="N17" s="1"/>
    </row>
    <row r="18" spans="1:17" ht="18" customHeight="1" x14ac:dyDescent="0.35">
      <c r="A18" s="219" t="s">
        <v>9</v>
      </c>
      <c r="B18" s="221"/>
      <c r="C18" s="9"/>
      <c r="D18" s="1"/>
      <c r="E18" s="1"/>
      <c r="F18" s="9"/>
      <c r="G18" s="1"/>
      <c r="H18" s="1"/>
      <c r="I18" s="1"/>
      <c r="J18" s="1"/>
      <c r="K18" s="1"/>
      <c r="L18" s="1"/>
      <c r="M18" s="1"/>
      <c r="N18" s="1"/>
    </row>
    <row r="19" spans="1:17" ht="18" customHeight="1" x14ac:dyDescent="0.35">
      <c r="A19" s="219" t="s">
        <v>10</v>
      </c>
      <c r="B19" s="222"/>
      <c r="C19" s="1"/>
      <c r="D19" s="1"/>
      <c r="E19" s="1"/>
      <c r="F19" s="1"/>
      <c r="G19" s="1"/>
      <c r="H19" s="1"/>
      <c r="I19" s="1"/>
      <c r="J19" s="1"/>
      <c r="K19" s="1"/>
      <c r="L19" s="1"/>
      <c r="M19" s="1"/>
      <c r="N19" s="1"/>
    </row>
    <row r="20" spans="1:17" ht="18" customHeight="1" x14ac:dyDescent="0.35">
      <c r="A20" s="219" t="s">
        <v>11</v>
      </c>
      <c r="B20" s="220"/>
      <c r="C20" s="1"/>
      <c r="D20" s="1"/>
      <c r="E20" s="1"/>
      <c r="F20" s="1"/>
      <c r="G20" s="1"/>
      <c r="H20" s="1"/>
      <c r="I20" s="1"/>
      <c r="J20" s="1"/>
      <c r="K20" s="1"/>
      <c r="L20" s="1"/>
      <c r="M20" s="1"/>
      <c r="N20" s="1"/>
    </row>
    <row r="21" spans="1:17" ht="18" customHeight="1" x14ac:dyDescent="0.35">
      <c r="A21" s="219" t="s">
        <v>12</v>
      </c>
      <c r="B21" s="220"/>
      <c r="C21" s="1"/>
      <c r="D21" s="1"/>
      <c r="E21" s="1"/>
      <c r="F21" s="1"/>
      <c r="G21" s="1"/>
      <c r="H21" s="1"/>
      <c r="I21" s="1"/>
      <c r="J21" s="1"/>
      <c r="K21" s="1"/>
      <c r="L21" s="1"/>
      <c r="M21" s="1"/>
      <c r="N21" s="1"/>
    </row>
    <row r="22" spans="1:17" ht="18" customHeight="1" x14ac:dyDescent="0.35">
      <c r="A22" s="219" t="s">
        <v>13</v>
      </c>
      <c r="B22" s="220"/>
      <c r="C22" s="1"/>
      <c r="D22" s="1"/>
      <c r="E22" s="1"/>
      <c r="F22" s="1"/>
      <c r="G22" s="1"/>
      <c r="H22" s="1"/>
      <c r="I22" s="1"/>
      <c r="J22" s="1"/>
      <c r="K22" s="1"/>
      <c r="L22" s="1"/>
      <c r="M22" s="1"/>
      <c r="N22" s="1"/>
    </row>
    <row r="23" spans="1:17" ht="18" customHeight="1" x14ac:dyDescent="0.35">
      <c r="A23" s="223" t="s">
        <v>14</v>
      </c>
      <c r="B23" s="224"/>
    </row>
    <row r="24" spans="1:17" ht="18" customHeight="1" x14ac:dyDescent="0.35">
      <c r="A24" s="217" t="s">
        <v>17</v>
      </c>
      <c r="B24" s="225"/>
    </row>
    <row r="25" spans="1:17" ht="18" customHeight="1" x14ac:dyDescent="0.35">
      <c r="A25" s="219" t="s">
        <v>2</v>
      </c>
      <c r="B25" s="226"/>
    </row>
    <row r="26" spans="1:17" ht="18" customHeight="1" x14ac:dyDescent="0.35">
      <c r="A26" s="219" t="s">
        <v>3</v>
      </c>
      <c r="B26" s="226"/>
    </row>
    <row r="27" spans="1:17" ht="12.75" x14ac:dyDescent="0.35">
      <c r="A27" s="223" t="s">
        <v>176</v>
      </c>
      <c r="B27" s="226"/>
      <c r="C27" s="1"/>
      <c r="D27" s="1"/>
      <c r="E27" s="1"/>
      <c r="F27" s="1"/>
      <c r="G27" s="1"/>
      <c r="H27" s="1"/>
      <c r="I27" s="1"/>
      <c r="J27" s="1"/>
      <c r="K27" s="1"/>
      <c r="L27" s="1"/>
      <c r="M27" s="1"/>
      <c r="N27" s="1"/>
      <c r="O27" s="1"/>
      <c r="P27" s="1"/>
      <c r="Q27" s="1"/>
    </row>
    <row r="28" spans="1:17" ht="14.25" x14ac:dyDescent="0.35">
      <c r="A28" s="227" t="s">
        <v>213</v>
      </c>
      <c r="B28" s="225"/>
    </row>
    <row r="29" spans="1:17" ht="12.75" x14ac:dyDescent="0.35">
      <c r="A29" s="214" t="s">
        <v>178</v>
      </c>
      <c r="B29" s="228">
        <f>'CE calcs'!D10</f>
        <v>0</v>
      </c>
    </row>
    <row r="30" spans="1:17" ht="12.75" x14ac:dyDescent="0.35">
      <c r="A30" s="214" t="s">
        <v>180</v>
      </c>
      <c r="B30" s="228">
        <f>'CE calcs'!D9</f>
        <v>0</v>
      </c>
    </row>
    <row r="31" spans="1:17" ht="12.75" x14ac:dyDescent="0.35">
      <c r="A31" s="214" t="s">
        <v>181</v>
      </c>
      <c r="B31" s="229">
        <f>'CE calcs'!D8</f>
        <v>0</v>
      </c>
    </row>
    <row r="32" spans="1:17" ht="12.75" x14ac:dyDescent="0.35">
      <c r="A32" s="214" t="s">
        <v>183</v>
      </c>
      <c r="B32" s="230">
        <f>'CE calcs'!J38</f>
        <v>0</v>
      </c>
    </row>
    <row r="33" spans="1:4" ht="12.75" x14ac:dyDescent="0.35">
      <c r="A33" s="214" t="s">
        <v>185</v>
      </c>
      <c r="B33" s="230">
        <f>'CE calcs'!J39</f>
        <v>0</v>
      </c>
    </row>
    <row r="34" spans="1:4" ht="12.75" x14ac:dyDescent="0.35">
      <c r="A34" s="214" t="s">
        <v>187</v>
      </c>
      <c r="B34" s="230">
        <f>'CE calcs'!J40</f>
        <v>0</v>
      </c>
    </row>
    <row r="35" spans="1:4" ht="12.75" x14ac:dyDescent="0.35">
      <c r="A35" s="214" t="s">
        <v>189</v>
      </c>
      <c r="B35" s="230">
        <f>'CE calcs'!J42</f>
        <v>0</v>
      </c>
    </row>
    <row r="36" spans="1:4" ht="12.75" x14ac:dyDescent="0.35">
      <c r="A36" s="214" t="s">
        <v>191</v>
      </c>
      <c r="B36" s="228" t="e">
        <f>'CE calcs'!K44</f>
        <v>#DIV/0!</v>
      </c>
    </row>
    <row r="37" spans="1:4" ht="12.75" x14ac:dyDescent="0.35">
      <c r="A37" s="214" t="s">
        <v>193</v>
      </c>
      <c r="B37" s="228" t="e">
        <f>'CE calcs'!K45</f>
        <v>#DIV/0!</v>
      </c>
      <c r="D37" s="13"/>
    </row>
    <row r="38" spans="1:4" ht="12.75" x14ac:dyDescent="0.35">
      <c r="A38" s="231" t="s">
        <v>195</v>
      </c>
      <c r="B38" s="232"/>
      <c r="D38" s="13"/>
    </row>
    <row r="39" spans="1:4" ht="12.75" x14ac:dyDescent="0.35">
      <c r="A39" s="231" t="s">
        <v>197</v>
      </c>
      <c r="B39" s="232"/>
      <c r="D39" s="13"/>
    </row>
    <row r="40" spans="1:4" ht="12.75" x14ac:dyDescent="0.35">
      <c r="A40" s="231" t="s">
        <v>198</v>
      </c>
      <c r="B40" s="232"/>
      <c r="D40" s="13"/>
    </row>
    <row r="41" spans="1:4" ht="38.25" x14ac:dyDescent="0.35">
      <c r="A41" s="233" t="s">
        <v>199</v>
      </c>
      <c r="B41" s="232"/>
      <c r="D41" s="13"/>
    </row>
    <row r="42" spans="1:4" ht="12.75" x14ac:dyDescent="0.35">
      <c r="A42" s="205"/>
      <c r="B42" s="207"/>
      <c r="D42" s="13"/>
    </row>
    <row r="43" spans="1:4" ht="12.75" x14ac:dyDescent="0.35">
      <c r="A43" s="205" t="s">
        <v>214</v>
      </c>
      <c r="B43" s="207"/>
      <c r="D43" s="13"/>
    </row>
    <row r="44" spans="1:4" x14ac:dyDescent="0.35">
      <c r="D44" s="13"/>
    </row>
    <row r="45" spans="1:4" x14ac:dyDescent="0.35">
      <c r="D45" s="13"/>
    </row>
    <row r="46" spans="1:4" x14ac:dyDescent="0.35">
      <c r="D46" s="13"/>
    </row>
    <row r="47" spans="1:4" x14ac:dyDescent="0.35">
      <c r="D47" s="13"/>
    </row>
    <row r="48" spans="1:4" x14ac:dyDescent="0.35">
      <c r="D48" s="13"/>
    </row>
    <row r="49" spans="4:4" x14ac:dyDescent="0.35">
      <c r="D49" s="13"/>
    </row>
    <row r="50" spans="4:4" x14ac:dyDescent="0.35">
      <c r="D50" s="13"/>
    </row>
    <row r="51" spans="4:4" x14ac:dyDescent="0.35">
      <c r="D51" s="13"/>
    </row>
    <row r="52" spans="4:4" x14ac:dyDescent="0.35">
      <c r="D52" s="13"/>
    </row>
    <row r="53" spans="4:4" x14ac:dyDescent="0.35">
      <c r="D53" s="13"/>
    </row>
    <row r="54" spans="4:4" x14ac:dyDescent="0.35">
      <c r="D54" s="13"/>
    </row>
    <row r="55" spans="4:4" x14ac:dyDescent="0.35">
      <c r="D55" s="13"/>
    </row>
    <row r="56" spans="4:4" x14ac:dyDescent="0.35">
      <c r="D56" s="13"/>
    </row>
    <row r="57" spans="4:4" x14ac:dyDescent="0.35">
      <c r="D57" s="13"/>
    </row>
    <row r="58" spans="4:4" x14ac:dyDescent="0.35">
      <c r="D58" s="13"/>
    </row>
    <row r="59" spans="4:4" x14ac:dyDescent="0.35">
      <c r="D59" s="13"/>
    </row>
    <row r="60" spans="4:4" x14ac:dyDescent="0.35">
      <c r="D60" s="13"/>
    </row>
    <row r="61" spans="4:4" x14ac:dyDescent="0.35">
      <c r="D61" s="13"/>
    </row>
    <row r="62" spans="4:4" x14ac:dyDescent="0.35">
      <c r="D62" s="13"/>
    </row>
    <row r="63" spans="4:4" x14ac:dyDescent="0.35">
      <c r="D63" s="13"/>
    </row>
    <row r="64" spans="4:4" x14ac:dyDescent="0.35">
      <c r="D64" s="13"/>
    </row>
    <row r="65" spans="4:4" x14ac:dyDescent="0.35">
      <c r="D65" s="13"/>
    </row>
    <row r="66" spans="4:4" x14ac:dyDescent="0.35">
      <c r="D66" s="13"/>
    </row>
    <row r="67" spans="4:4" x14ac:dyDescent="0.35">
      <c r="D67" s="13"/>
    </row>
    <row r="68" spans="4:4" x14ac:dyDescent="0.35">
      <c r="D68" s="13"/>
    </row>
    <row r="69" spans="4:4" x14ac:dyDescent="0.35">
      <c r="D69" s="13"/>
    </row>
    <row r="70" spans="4:4" x14ac:dyDescent="0.35">
      <c r="D70" s="13"/>
    </row>
    <row r="71" spans="4:4" x14ac:dyDescent="0.35">
      <c r="D71" s="13"/>
    </row>
    <row r="72" spans="4:4" x14ac:dyDescent="0.35">
      <c r="D72" s="13"/>
    </row>
    <row r="73" spans="4:4" x14ac:dyDescent="0.35">
      <c r="D73" s="13"/>
    </row>
    <row r="74" spans="4:4" x14ac:dyDescent="0.35">
      <c r="D74" s="13"/>
    </row>
    <row r="75" spans="4:4" x14ac:dyDescent="0.35">
      <c r="D75" s="13"/>
    </row>
    <row r="76" spans="4:4" x14ac:dyDescent="0.35">
      <c r="D76" s="13"/>
    </row>
    <row r="77" spans="4:4" x14ac:dyDescent="0.35">
      <c r="D77" s="13"/>
    </row>
    <row r="78" spans="4:4" x14ac:dyDescent="0.35">
      <c r="D78" s="13"/>
    </row>
    <row r="79" spans="4:4" x14ac:dyDescent="0.35">
      <c r="D79" s="13"/>
    </row>
    <row r="80" spans="4:4" x14ac:dyDescent="0.35">
      <c r="D80" s="13"/>
    </row>
    <row r="81" spans="4:4" x14ac:dyDescent="0.35">
      <c r="D81" s="13"/>
    </row>
    <row r="82" spans="4:4" x14ac:dyDescent="0.35">
      <c r="D82" s="13"/>
    </row>
    <row r="83" spans="4:4" x14ac:dyDescent="0.35">
      <c r="D83" s="13"/>
    </row>
    <row r="84" spans="4:4" x14ac:dyDescent="0.35">
      <c r="D84" s="13"/>
    </row>
    <row r="85" spans="4:4" x14ac:dyDescent="0.35">
      <c r="D85" s="13"/>
    </row>
    <row r="86" spans="4:4" x14ac:dyDescent="0.35">
      <c r="D86" s="13"/>
    </row>
    <row r="87" spans="4:4" x14ac:dyDescent="0.35">
      <c r="D87" s="13"/>
    </row>
    <row r="88" spans="4:4" x14ac:dyDescent="0.35">
      <c r="D88" s="13"/>
    </row>
    <row r="89" spans="4:4" x14ac:dyDescent="0.35">
      <c r="D89" s="13"/>
    </row>
    <row r="90" spans="4:4" x14ac:dyDescent="0.35">
      <c r="D90" s="13"/>
    </row>
    <row r="91" spans="4:4" x14ac:dyDescent="0.35">
      <c r="D91" s="13"/>
    </row>
    <row r="92" spans="4:4" x14ac:dyDescent="0.35">
      <c r="D92" s="13"/>
    </row>
    <row r="93" spans="4:4" x14ac:dyDescent="0.35">
      <c r="D93" s="13"/>
    </row>
    <row r="94" spans="4:4" x14ac:dyDescent="0.35">
      <c r="D94" s="13"/>
    </row>
    <row r="95" spans="4:4" x14ac:dyDescent="0.35">
      <c r="D95" s="13"/>
    </row>
  </sheetData>
  <protectedRanges>
    <protectedRange sqref="B11:B26" name="Range1_1"/>
  </protectedRanges>
  <phoneticPr fontId="0" type="noConversion"/>
  <dataValidations count="1">
    <dataValidation type="list" allowBlank="1" showInputMessage="1" showErrorMessage="1" sqref="C27" xr:uid="{00000000-0002-0000-0100-000000000000}">
      <formula1>#REF!</formula1>
    </dataValidation>
  </dataValidations>
  <pageMargins left="0.75" right="0.75" top="0.75" bottom="0.75" header="0.5" footer="0.5"/>
  <pageSetup orientation="portrait" r:id="rId1"/>
  <headerFooter alignWithMargins="0">
    <oddFooter>&amp;C&amp;F&amp;R&amp;D &amp;T]</oddFooter>
  </headerFooter>
  <customProperties>
    <customPr name="fc972d263" r:id="rId2"/>
  </customPropertie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AB136"/>
  <sheetViews>
    <sheetView zoomScale="90" zoomScaleNormal="90" workbookViewId="0">
      <selection activeCell="A4" sqref="A4"/>
    </sheetView>
  </sheetViews>
  <sheetFormatPr defaultColWidth="8.5703125" defaultRowHeight="12.4" x14ac:dyDescent="0.35"/>
  <cols>
    <col min="1" max="1" width="11.28515625" customWidth="1"/>
    <col min="2" max="2" width="13.28515625" customWidth="1"/>
    <col min="3" max="3" width="13.42578125" customWidth="1"/>
    <col min="4" max="4" width="12.140625" customWidth="1"/>
    <col min="5" max="5" width="16.140625" customWidth="1"/>
    <col min="6" max="6" width="17.7109375" customWidth="1"/>
    <col min="7" max="7" width="14.42578125" customWidth="1"/>
    <col min="8" max="8" width="11" bestFit="1" customWidth="1"/>
    <col min="9" max="9" width="8.5703125" customWidth="1"/>
    <col min="10" max="10" width="13.28515625" bestFit="1" customWidth="1"/>
    <col min="11" max="11" width="15.7109375" customWidth="1"/>
    <col min="12" max="12" width="11" bestFit="1" customWidth="1"/>
    <col min="13" max="15" width="8.5703125" customWidth="1"/>
    <col min="16" max="16" width="9.7109375" customWidth="1"/>
    <col min="17" max="17" width="7" customWidth="1"/>
    <col min="18" max="18" width="10.7109375" customWidth="1"/>
    <col min="19" max="19" width="11.7109375" customWidth="1"/>
    <col min="20" max="20" width="11.42578125" customWidth="1"/>
    <col min="21" max="21" width="15.5703125" customWidth="1"/>
    <col min="22" max="22" width="14.42578125" customWidth="1"/>
    <col min="23" max="23" width="10" customWidth="1"/>
    <col min="24" max="24" width="12.5703125" bestFit="1" customWidth="1"/>
  </cols>
  <sheetData>
    <row r="1" spans="1:22" ht="22.5" x14ac:dyDescent="0.6">
      <c r="A1" s="30" t="s">
        <v>134</v>
      </c>
    </row>
    <row r="2" spans="1:22" ht="20.65" x14ac:dyDescent="0.6">
      <c r="A2" s="67" t="s">
        <v>148</v>
      </c>
    </row>
    <row r="3" spans="1:22" x14ac:dyDescent="0.35">
      <c r="A3" s="9" t="s">
        <v>146</v>
      </c>
    </row>
    <row r="4" spans="1:22" x14ac:dyDescent="0.35">
      <c r="A4" s="32"/>
    </row>
    <row r="5" spans="1:22" ht="15" x14ac:dyDescent="0.35">
      <c r="A5" s="41" t="s">
        <v>18</v>
      </c>
    </row>
    <row r="6" spans="1:22" ht="15.75" thickBot="1" x14ac:dyDescent="0.5">
      <c r="A6" s="2"/>
      <c r="B6" s="134"/>
      <c r="C6" s="134"/>
      <c r="D6" s="134"/>
      <c r="E6" s="134"/>
      <c r="F6" s="134"/>
      <c r="G6" s="134"/>
      <c r="H6" s="134"/>
      <c r="J6" s="134"/>
      <c r="K6" s="134"/>
      <c r="L6" s="1"/>
      <c r="M6" s="1"/>
      <c r="N6" s="1"/>
      <c r="O6" s="1"/>
      <c r="P6" s="1"/>
      <c r="Q6" s="1"/>
      <c r="R6" s="1"/>
      <c r="S6" s="9"/>
    </row>
    <row r="7" spans="1:22" ht="15.75" thickBot="1" x14ac:dyDescent="0.5">
      <c r="A7" s="235" t="s">
        <v>61</v>
      </c>
      <c r="B7" s="236"/>
      <c r="C7" s="237"/>
      <c r="D7" s="135"/>
      <c r="E7" s="35"/>
      <c r="F7" s="136"/>
      <c r="G7" s="136"/>
      <c r="H7" s="136"/>
      <c r="J7" s="136"/>
      <c r="K7" s="136"/>
      <c r="L7" s="2"/>
      <c r="M7" s="2"/>
      <c r="N7" s="2"/>
      <c r="O7" s="2"/>
      <c r="P7" s="2"/>
      <c r="Q7" s="1"/>
    </row>
    <row r="8" spans="1:22" ht="15.4" x14ac:dyDescent="0.45">
      <c r="A8" s="24" t="s">
        <v>34</v>
      </c>
      <c r="D8" s="39"/>
      <c r="E8" s="136"/>
      <c r="F8" s="136"/>
      <c r="G8" s="136"/>
      <c r="H8" s="136"/>
      <c r="J8" s="136"/>
      <c r="K8" s="136"/>
      <c r="L8" s="2"/>
      <c r="M8" s="2"/>
      <c r="N8" s="2"/>
      <c r="O8" s="2"/>
      <c r="P8" s="2"/>
      <c r="Q8" s="1"/>
    </row>
    <row r="9" spans="1:22" ht="15.4" x14ac:dyDescent="0.45">
      <c r="A9" s="24" t="s">
        <v>62</v>
      </c>
      <c r="D9" s="40"/>
      <c r="E9" s="136"/>
      <c r="F9" s="136"/>
      <c r="G9" s="136"/>
      <c r="H9" s="136"/>
      <c r="J9" s="136"/>
      <c r="K9" s="136"/>
      <c r="L9" s="2"/>
      <c r="M9" s="2"/>
      <c r="N9" s="2"/>
      <c r="O9" s="2"/>
      <c r="P9" s="2"/>
      <c r="Q9" s="1"/>
    </row>
    <row r="10" spans="1:22" ht="15.75" thickBot="1" x14ac:dyDescent="0.5">
      <c r="A10" s="24" t="s">
        <v>70</v>
      </c>
      <c r="D10" s="234">
        <f>D35</f>
        <v>0</v>
      </c>
      <c r="F10" s="136"/>
      <c r="G10" s="136"/>
      <c r="H10" s="136"/>
      <c r="J10" s="136"/>
      <c r="K10" s="136"/>
      <c r="L10" s="2"/>
      <c r="M10" s="2"/>
      <c r="N10" s="2"/>
      <c r="O10" s="2"/>
      <c r="P10" s="2"/>
      <c r="Q10" s="1"/>
    </row>
    <row r="11" spans="1:22" ht="15.75" thickBot="1" x14ac:dyDescent="0.5">
      <c r="A11" s="24" t="s">
        <v>71</v>
      </c>
      <c r="D11" s="86" t="s">
        <v>87</v>
      </c>
      <c r="E11" s="137"/>
      <c r="F11" s="72"/>
      <c r="G11" s="73" t="s">
        <v>73</v>
      </c>
      <c r="H11" s="87" t="s">
        <v>87</v>
      </c>
      <c r="I11" s="69"/>
      <c r="J11" s="136"/>
      <c r="K11" s="136"/>
      <c r="L11" s="2"/>
      <c r="M11" s="2"/>
      <c r="N11" s="2"/>
      <c r="O11" s="2"/>
      <c r="P11" s="2"/>
      <c r="Q11" s="1"/>
    </row>
    <row r="12" spans="1:22" ht="16.149999999999999" thickTop="1" thickBot="1" x14ac:dyDescent="0.5">
      <c r="A12" s="78" t="s">
        <v>74</v>
      </c>
      <c r="B12" s="74"/>
      <c r="C12" s="74"/>
      <c r="D12" s="75">
        <f>D35</f>
        <v>0</v>
      </c>
      <c r="E12" s="76" t="s">
        <v>75</v>
      </c>
      <c r="F12" s="138"/>
      <c r="G12" s="138"/>
      <c r="H12" s="138"/>
      <c r="I12" s="77"/>
      <c r="J12" s="139"/>
      <c r="K12" s="140"/>
      <c r="L12" s="2"/>
      <c r="M12" s="2"/>
      <c r="N12" s="2"/>
      <c r="O12" s="2"/>
      <c r="P12" s="2"/>
      <c r="Q12" s="1"/>
    </row>
    <row r="13" spans="1:22" ht="15.4" thickBot="1" x14ac:dyDescent="0.45">
      <c r="I13" s="25"/>
      <c r="J13" s="134"/>
    </row>
    <row r="14" spans="1:22" ht="15.75" thickBot="1" x14ac:dyDescent="0.5">
      <c r="A14" s="235" t="s">
        <v>44</v>
      </c>
      <c r="B14" s="236"/>
      <c r="C14" s="236"/>
      <c r="D14" s="236"/>
      <c r="E14" s="236"/>
      <c r="F14" s="236"/>
      <c r="G14" s="236"/>
      <c r="H14" s="236"/>
      <c r="I14" s="236"/>
      <c r="J14" s="236"/>
      <c r="K14" s="236"/>
      <c r="L14" s="236"/>
      <c r="M14" s="236"/>
      <c r="N14" s="236"/>
      <c r="O14" s="236"/>
      <c r="P14" s="236"/>
      <c r="Q14" s="236"/>
      <c r="R14" s="236"/>
      <c r="S14" s="236"/>
      <c r="T14" s="236"/>
      <c r="U14" s="237"/>
    </row>
    <row r="15" spans="1:22" ht="15" x14ac:dyDescent="0.4">
      <c r="A15" s="18" t="s">
        <v>56</v>
      </c>
      <c r="C15" s="5"/>
      <c r="D15" s="5"/>
      <c r="E15" s="5"/>
      <c r="F15" s="5"/>
      <c r="G15" s="5"/>
      <c r="H15" s="5"/>
      <c r="I15" s="5"/>
      <c r="J15" s="5"/>
      <c r="K15" s="19"/>
      <c r="L15" s="5"/>
      <c r="M15" s="20"/>
      <c r="N15" s="19"/>
      <c r="O15" s="5"/>
      <c r="P15" s="5"/>
      <c r="Q15" s="21"/>
      <c r="R15" s="5"/>
      <c r="S15" s="5"/>
      <c r="T15" s="63"/>
      <c r="U15" s="57"/>
    </row>
    <row r="16" spans="1:22" ht="12.75" thickBot="1" x14ac:dyDescent="0.4">
      <c r="A16" s="42" t="s">
        <v>35</v>
      </c>
      <c r="B16" s="43" t="s">
        <v>36</v>
      </c>
      <c r="C16" s="43" t="s">
        <v>37</v>
      </c>
      <c r="D16" s="43" t="s">
        <v>55</v>
      </c>
      <c r="E16" s="43" t="s">
        <v>45</v>
      </c>
      <c r="F16" s="43" t="s">
        <v>38</v>
      </c>
      <c r="G16" s="43" t="s">
        <v>59</v>
      </c>
      <c r="H16" s="43" t="s">
        <v>60</v>
      </c>
      <c r="I16" s="43" t="s">
        <v>48</v>
      </c>
      <c r="J16" s="43" t="s">
        <v>49</v>
      </c>
      <c r="K16" s="43" t="s">
        <v>50</v>
      </c>
      <c r="L16" s="43" t="s">
        <v>51</v>
      </c>
      <c r="M16" s="43" t="s">
        <v>52</v>
      </c>
      <c r="N16" s="43" t="s">
        <v>65</v>
      </c>
      <c r="O16" s="43" t="s">
        <v>53</v>
      </c>
      <c r="P16" s="43" t="s">
        <v>54</v>
      </c>
      <c r="Q16" s="43" t="s">
        <v>57</v>
      </c>
      <c r="R16" s="65" t="s">
        <v>66</v>
      </c>
      <c r="S16" s="64" t="s">
        <v>67</v>
      </c>
      <c r="T16" s="64" t="s">
        <v>68</v>
      </c>
      <c r="U16" s="145" t="s">
        <v>130</v>
      </c>
      <c r="V16" s="9"/>
    </row>
    <row r="17" spans="1:25" ht="58.5" customHeight="1" x14ac:dyDescent="0.35">
      <c r="A17" s="51" t="s">
        <v>64</v>
      </c>
      <c r="B17" s="52" t="s">
        <v>22</v>
      </c>
      <c r="C17" s="94" t="s">
        <v>104</v>
      </c>
      <c r="D17" s="94" t="s">
        <v>23</v>
      </c>
      <c r="E17" s="83" t="s">
        <v>95</v>
      </c>
      <c r="F17" s="83" t="s">
        <v>96</v>
      </c>
      <c r="G17" s="56" t="s">
        <v>58</v>
      </c>
      <c r="H17" s="143" t="s">
        <v>111</v>
      </c>
      <c r="I17" s="241" t="s">
        <v>135</v>
      </c>
      <c r="J17" s="242"/>
      <c r="K17" s="242"/>
      <c r="L17" s="243"/>
      <c r="M17" s="242" t="s">
        <v>115</v>
      </c>
      <c r="N17" s="242"/>
      <c r="O17" s="242"/>
      <c r="P17" s="243"/>
      <c r="Q17" s="244" t="s">
        <v>31</v>
      </c>
      <c r="R17" s="245"/>
      <c r="S17" s="245"/>
      <c r="T17" s="246"/>
      <c r="U17" s="45" t="s">
        <v>19</v>
      </c>
      <c r="V17" s="47"/>
      <c r="W17" s="9"/>
      <c r="X17" s="9"/>
      <c r="Y17" s="9"/>
    </row>
    <row r="18" spans="1:25" ht="15" customHeight="1" x14ac:dyDescent="0.45">
      <c r="A18" s="247" t="s">
        <v>64</v>
      </c>
      <c r="B18" s="248"/>
      <c r="C18" s="248"/>
      <c r="D18" s="248"/>
      <c r="E18" s="248"/>
      <c r="F18" s="248"/>
      <c r="G18" s="248"/>
      <c r="H18" s="249"/>
      <c r="I18" s="144" t="s">
        <v>46</v>
      </c>
      <c r="J18" s="132" t="s">
        <v>82</v>
      </c>
      <c r="K18" s="132" t="s">
        <v>83</v>
      </c>
      <c r="L18" s="133" t="s">
        <v>47</v>
      </c>
      <c r="M18" s="131" t="s">
        <v>46</v>
      </c>
      <c r="N18" s="132" t="s">
        <v>82</v>
      </c>
      <c r="O18" s="132" t="s">
        <v>83</v>
      </c>
      <c r="P18" s="133" t="s">
        <v>47</v>
      </c>
      <c r="Q18" s="131" t="s">
        <v>46</v>
      </c>
      <c r="R18" s="132" t="s">
        <v>82</v>
      </c>
      <c r="S18" s="132" t="s">
        <v>83</v>
      </c>
      <c r="T18" s="133" t="s">
        <v>47</v>
      </c>
      <c r="U18" s="55"/>
      <c r="V18" s="9"/>
      <c r="W18" s="9"/>
      <c r="X18" s="9"/>
      <c r="Y18" s="9"/>
    </row>
    <row r="19" spans="1:25" x14ac:dyDescent="0.35">
      <c r="A19" s="53" t="s">
        <v>21</v>
      </c>
      <c r="B19" s="54" t="s">
        <v>117</v>
      </c>
      <c r="C19" s="66">
        <v>4000</v>
      </c>
      <c r="D19" s="70">
        <v>500</v>
      </c>
      <c r="E19" s="50" t="s">
        <v>80</v>
      </c>
      <c r="F19" s="54" t="s">
        <v>99</v>
      </c>
      <c r="G19" s="49">
        <v>12000</v>
      </c>
      <c r="H19" s="130">
        <v>2020</v>
      </c>
      <c r="I19" s="120">
        <f>'Emission Factors'!D11</f>
        <v>2.0253506962205872E-2</v>
      </c>
      <c r="J19" s="120">
        <f>'Emission Factors'!E11</f>
        <v>2.0476367292774078E-2</v>
      </c>
      <c r="K19" s="120">
        <f>'Emission Factors'!F11</f>
        <v>8.685214893378771E-4</v>
      </c>
      <c r="L19" s="120">
        <f>'Emission Factors'!G11</f>
        <v>195.85780951637577</v>
      </c>
      <c r="M19" s="120">
        <f>'Emission Factors'!H11</f>
        <v>0</v>
      </c>
      <c r="N19" s="120">
        <f>'Emission Factors'!I11</f>
        <v>0</v>
      </c>
      <c r="O19" s="120">
        <f>'Emission Factors'!J11</f>
        <v>0</v>
      </c>
      <c r="P19" s="120">
        <f>'Emission Factors'!K11</f>
        <v>0</v>
      </c>
      <c r="Q19" s="121">
        <f t="shared" ref="Q19:Q34" si="0">G19*(I19-(M19))</f>
        <v>243.04208354647045</v>
      </c>
      <c r="R19" s="122">
        <f t="shared" ref="R19:R34" si="1">G19*(J19-(N19))</f>
        <v>245.71640751328894</v>
      </c>
      <c r="S19" s="122">
        <f t="shared" ref="S19:S34" si="2">G19*(K19-(O19))</f>
        <v>10.422257872054525</v>
      </c>
      <c r="T19" s="123">
        <f t="shared" ref="T19:T34" si="3">G19*(L19-(P19))</f>
        <v>2350293.7141965092</v>
      </c>
      <c r="U19" s="124" t="e">
        <f>D19/((Yrs_Effectiveness*(Q19+R19+(20*S19)))/907200)</f>
        <v>#DIV/0!</v>
      </c>
      <c r="V19" s="9"/>
      <c r="W19" s="9"/>
      <c r="X19" s="9"/>
      <c r="Y19" s="9"/>
    </row>
    <row r="20" spans="1:25" x14ac:dyDescent="0.35">
      <c r="A20" s="44">
        <v>1</v>
      </c>
      <c r="B20" s="88"/>
      <c r="C20" s="71"/>
      <c r="D20" s="71"/>
      <c r="E20" s="101"/>
      <c r="F20" s="119"/>
      <c r="G20" s="98"/>
      <c r="H20" s="189"/>
      <c r="I20" s="93"/>
      <c r="J20" s="93"/>
      <c r="K20" s="188"/>
      <c r="L20" s="81"/>
      <c r="M20" s="58"/>
      <c r="N20" s="58"/>
      <c r="O20" s="58"/>
      <c r="P20" s="58"/>
      <c r="Q20" s="125">
        <f t="shared" si="0"/>
        <v>0</v>
      </c>
      <c r="R20" s="126">
        <f t="shared" si="1"/>
        <v>0</v>
      </c>
      <c r="S20" s="126">
        <f t="shared" si="2"/>
        <v>0</v>
      </c>
      <c r="T20" s="127">
        <f t="shared" si="3"/>
        <v>0</v>
      </c>
      <c r="U20" s="128" t="e">
        <f t="shared" ref="U20:U34" si="4">D20/((Yrs_Effectiveness*(Q20+R20+(20*S20)))/907200)</f>
        <v>#DIV/0!</v>
      </c>
      <c r="V20" s="9"/>
      <c r="W20" s="9"/>
      <c r="X20" s="9"/>
      <c r="Y20" s="9"/>
    </row>
    <row r="21" spans="1:25" x14ac:dyDescent="0.35">
      <c r="A21" s="44">
        <v>2</v>
      </c>
      <c r="B21" s="88"/>
      <c r="C21" s="71"/>
      <c r="D21" s="71"/>
      <c r="E21" s="101"/>
      <c r="F21" s="119"/>
      <c r="G21" s="98"/>
      <c r="H21" s="189"/>
      <c r="I21" s="93"/>
      <c r="J21" s="93"/>
      <c r="K21" s="188"/>
      <c r="L21" s="81"/>
      <c r="M21" s="58"/>
      <c r="N21" s="58"/>
      <c r="O21" s="58"/>
      <c r="P21" s="58"/>
      <c r="Q21" s="125">
        <f t="shared" si="0"/>
        <v>0</v>
      </c>
      <c r="R21" s="126">
        <f t="shared" si="1"/>
        <v>0</v>
      </c>
      <c r="S21" s="126">
        <f t="shared" si="2"/>
        <v>0</v>
      </c>
      <c r="T21" s="127">
        <f t="shared" si="3"/>
        <v>0</v>
      </c>
      <c r="U21" s="128" t="e">
        <f t="shared" si="4"/>
        <v>#DIV/0!</v>
      </c>
      <c r="V21" s="9"/>
      <c r="W21" s="9"/>
      <c r="X21" s="9"/>
      <c r="Y21" s="9"/>
    </row>
    <row r="22" spans="1:25" x14ac:dyDescent="0.35">
      <c r="A22" s="44">
        <v>3</v>
      </c>
      <c r="B22" s="88"/>
      <c r="C22" s="71"/>
      <c r="D22" s="71"/>
      <c r="E22" s="101"/>
      <c r="F22" s="119"/>
      <c r="G22" s="98"/>
      <c r="H22" s="189"/>
      <c r="I22" s="93"/>
      <c r="J22" s="93"/>
      <c r="K22" s="188"/>
      <c r="L22" s="81"/>
      <c r="M22" s="58"/>
      <c r="N22" s="58"/>
      <c r="O22" s="58"/>
      <c r="P22" s="58"/>
      <c r="Q22" s="125">
        <f t="shared" si="0"/>
        <v>0</v>
      </c>
      <c r="R22" s="126">
        <f t="shared" si="1"/>
        <v>0</v>
      </c>
      <c r="S22" s="126">
        <f t="shared" si="2"/>
        <v>0</v>
      </c>
      <c r="T22" s="127">
        <f t="shared" si="3"/>
        <v>0</v>
      </c>
      <c r="U22" s="128" t="e">
        <f t="shared" si="4"/>
        <v>#DIV/0!</v>
      </c>
      <c r="V22" s="9"/>
      <c r="W22" s="9"/>
      <c r="X22" s="9"/>
      <c r="Y22" s="9"/>
    </row>
    <row r="23" spans="1:25" x14ac:dyDescent="0.35">
      <c r="A23" s="44">
        <v>4</v>
      </c>
      <c r="B23" s="88"/>
      <c r="C23" s="71"/>
      <c r="D23" s="71"/>
      <c r="E23" s="101"/>
      <c r="F23" s="119"/>
      <c r="G23" s="98"/>
      <c r="H23" s="189"/>
      <c r="I23" s="93"/>
      <c r="J23" s="93"/>
      <c r="K23" s="188"/>
      <c r="L23" s="81"/>
      <c r="M23" s="58"/>
      <c r="N23" s="58"/>
      <c r="O23" s="58"/>
      <c r="P23" s="58"/>
      <c r="Q23" s="125">
        <f t="shared" si="0"/>
        <v>0</v>
      </c>
      <c r="R23" s="126">
        <f t="shared" si="1"/>
        <v>0</v>
      </c>
      <c r="S23" s="126">
        <f t="shared" si="2"/>
        <v>0</v>
      </c>
      <c r="T23" s="127">
        <f t="shared" si="3"/>
        <v>0</v>
      </c>
      <c r="U23" s="128" t="e">
        <f t="shared" si="4"/>
        <v>#DIV/0!</v>
      </c>
      <c r="V23" s="9"/>
      <c r="W23" s="9"/>
      <c r="X23" s="9"/>
      <c r="Y23" s="9"/>
    </row>
    <row r="24" spans="1:25" x14ac:dyDescent="0.35">
      <c r="A24" s="44">
        <v>5</v>
      </c>
      <c r="B24" s="88"/>
      <c r="C24" s="71"/>
      <c r="D24" s="71"/>
      <c r="E24" s="101"/>
      <c r="F24" s="119"/>
      <c r="G24" s="98"/>
      <c r="H24" s="189"/>
      <c r="I24" s="93"/>
      <c r="J24" s="93"/>
      <c r="K24" s="188"/>
      <c r="L24" s="81"/>
      <c r="M24" s="58"/>
      <c r="N24" s="58"/>
      <c r="O24" s="58"/>
      <c r="P24" s="58"/>
      <c r="Q24" s="125">
        <f t="shared" si="0"/>
        <v>0</v>
      </c>
      <c r="R24" s="126">
        <f t="shared" si="1"/>
        <v>0</v>
      </c>
      <c r="S24" s="126">
        <f t="shared" si="2"/>
        <v>0</v>
      </c>
      <c r="T24" s="127">
        <f t="shared" si="3"/>
        <v>0</v>
      </c>
      <c r="U24" s="128" t="e">
        <f t="shared" si="4"/>
        <v>#DIV/0!</v>
      </c>
      <c r="V24" s="9"/>
      <c r="W24" s="9"/>
      <c r="X24" s="9"/>
      <c r="Y24" s="9"/>
    </row>
    <row r="25" spans="1:25" x14ac:dyDescent="0.35">
      <c r="A25" s="44">
        <v>6</v>
      </c>
      <c r="B25" s="88"/>
      <c r="C25" s="71"/>
      <c r="D25" s="71"/>
      <c r="E25" s="101"/>
      <c r="F25" s="119"/>
      <c r="G25" s="98"/>
      <c r="H25" s="189"/>
      <c r="I25" s="93"/>
      <c r="J25" s="93"/>
      <c r="K25" s="188"/>
      <c r="L25" s="81"/>
      <c r="M25" s="58"/>
      <c r="N25" s="58"/>
      <c r="O25" s="58"/>
      <c r="P25" s="58"/>
      <c r="Q25" s="125">
        <f t="shared" si="0"/>
        <v>0</v>
      </c>
      <c r="R25" s="126">
        <f t="shared" si="1"/>
        <v>0</v>
      </c>
      <c r="S25" s="126">
        <f t="shared" si="2"/>
        <v>0</v>
      </c>
      <c r="T25" s="127">
        <f t="shared" si="3"/>
        <v>0</v>
      </c>
      <c r="U25" s="128" t="e">
        <f t="shared" si="4"/>
        <v>#DIV/0!</v>
      </c>
      <c r="V25" s="9"/>
      <c r="W25" s="9"/>
      <c r="X25" s="9"/>
      <c r="Y25" s="9"/>
    </row>
    <row r="26" spans="1:25" x14ac:dyDescent="0.35">
      <c r="A26" s="44">
        <v>7</v>
      </c>
      <c r="B26" s="88"/>
      <c r="C26" s="71"/>
      <c r="D26" s="71"/>
      <c r="E26" s="101"/>
      <c r="F26" s="119"/>
      <c r="G26" s="98"/>
      <c r="H26" s="189"/>
      <c r="I26" s="93"/>
      <c r="J26" s="93"/>
      <c r="K26" s="188"/>
      <c r="L26" s="81"/>
      <c r="M26" s="58"/>
      <c r="N26" s="58"/>
      <c r="O26" s="58"/>
      <c r="P26" s="58"/>
      <c r="Q26" s="125">
        <f t="shared" si="0"/>
        <v>0</v>
      </c>
      <c r="R26" s="126">
        <f t="shared" si="1"/>
        <v>0</v>
      </c>
      <c r="S26" s="126">
        <f t="shared" si="2"/>
        <v>0</v>
      </c>
      <c r="T26" s="127">
        <f t="shared" si="3"/>
        <v>0</v>
      </c>
      <c r="U26" s="128" t="e">
        <f t="shared" si="4"/>
        <v>#DIV/0!</v>
      </c>
      <c r="V26" s="9"/>
      <c r="W26" s="9"/>
      <c r="X26" s="9"/>
      <c r="Y26" s="9"/>
    </row>
    <row r="27" spans="1:25" x14ac:dyDescent="0.35">
      <c r="A27" s="44">
        <v>8</v>
      </c>
      <c r="B27" s="88"/>
      <c r="C27" s="71"/>
      <c r="D27" s="71"/>
      <c r="E27" s="101"/>
      <c r="F27" s="119"/>
      <c r="G27" s="98"/>
      <c r="H27" s="189"/>
      <c r="I27" s="93"/>
      <c r="J27" s="93"/>
      <c r="K27" s="188"/>
      <c r="L27" s="81"/>
      <c r="M27" s="58"/>
      <c r="N27" s="58"/>
      <c r="O27" s="58"/>
      <c r="P27" s="58"/>
      <c r="Q27" s="125">
        <f t="shared" si="0"/>
        <v>0</v>
      </c>
      <c r="R27" s="126">
        <f t="shared" si="1"/>
        <v>0</v>
      </c>
      <c r="S27" s="126">
        <f t="shared" si="2"/>
        <v>0</v>
      </c>
      <c r="T27" s="127">
        <f t="shared" si="3"/>
        <v>0</v>
      </c>
      <c r="U27" s="128" t="e">
        <f t="shared" si="4"/>
        <v>#DIV/0!</v>
      </c>
      <c r="V27" s="9"/>
      <c r="W27" s="9"/>
      <c r="X27" s="9"/>
      <c r="Y27" s="9"/>
    </row>
    <row r="28" spans="1:25" x14ac:dyDescent="0.35">
      <c r="A28" s="44">
        <v>9</v>
      </c>
      <c r="B28" s="88"/>
      <c r="C28" s="71"/>
      <c r="D28" s="71"/>
      <c r="E28" s="101"/>
      <c r="F28" s="119"/>
      <c r="G28" s="98"/>
      <c r="H28" s="189"/>
      <c r="I28" s="100"/>
      <c r="J28" s="93"/>
      <c r="K28" s="93"/>
      <c r="L28" s="81"/>
      <c r="M28" s="58"/>
      <c r="N28" s="58"/>
      <c r="O28" s="58"/>
      <c r="P28" s="81"/>
      <c r="Q28" s="125">
        <f t="shared" si="0"/>
        <v>0</v>
      </c>
      <c r="R28" s="126">
        <f t="shared" si="1"/>
        <v>0</v>
      </c>
      <c r="S28" s="126">
        <f t="shared" si="2"/>
        <v>0</v>
      </c>
      <c r="T28" s="127">
        <f t="shared" si="3"/>
        <v>0</v>
      </c>
      <c r="U28" s="128" t="e">
        <f t="shared" si="4"/>
        <v>#DIV/0!</v>
      </c>
      <c r="V28" s="9"/>
      <c r="W28" s="9"/>
      <c r="X28" s="9"/>
      <c r="Y28" s="9"/>
    </row>
    <row r="29" spans="1:25" x14ac:dyDescent="0.35">
      <c r="A29" s="44">
        <v>10</v>
      </c>
      <c r="B29" s="88"/>
      <c r="C29" s="71"/>
      <c r="D29" s="71"/>
      <c r="E29" s="101"/>
      <c r="F29" s="119"/>
      <c r="G29" s="98"/>
      <c r="H29" s="190"/>
      <c r="I29" s="93"/>
      <c r="J29" s="99"/>
      <c r="K29" s="99"/>
      <c r="L29" s="97"/>
      <c r="M29" s="96"/>
      <c r="N29" s="93"/>
      <c r="O29" s="93"/>
      <c r="P29" s="81"/>
      <c r="Q29" s="125">
        <f t="shared" si="0"/>
        <v>0</v>
      </c>
      <c r="R29" s="126">
        <f t="shared" si="1"/>
        <v>0</v>
      </c>
      <c r="S29" s="126">
        <f t="shared" si="2"/>
        <v>0</v>
      </c>
      <c r="T29" s="127">
        <f t="shared" si="3"/>
        <v>0</v>
      </c>
      <c r="U29" s="128" t="e">
        <f t="shared" si="4"/>
        <v>#DIV/0!</v>
      </c>
      <c r="V29" s="9"/>
      <c r="W29" s="9"/>
      <c r="X29" s="9"/>
      <c r="Y29" s="9"/>
    </row>
    <row r="30" spans="1:25" x14ac:dyDescent="0.35">
      <c r="A30" s="44">
        <v>11</v>
      </c>
      <c r="B30" s="88"/>
      <c r="C30" s="71"/>
      <c r="D30" s="71"/>
      <c r="E30" s="101"/>
      <c r="F30" s="119"/>
      <c r="G30" s="98"/>
      <c r="H30" s="190"/>
      <c r="I30" s="93"/>
      <c r="J30" s="99"/>
      <c r="K30" s="99"/>
      <c r="L30" s="97"/>
      <c r="M30" s="96"/>
      <c r="N30" s="93"/>
      <c r="O30" s="93"/>
      <c r="P30" s="81"/>
      <c r="Q30" s="125">
        <f t="shared" si="0"/>
        <v>0</v>
      </c>
      <c r="R30" s="126">
        <f t="shared" si="1"/>
        <v>0</v>
      </c>
      <c r="S30" s="126">
        <f t="shared" si="2"/>
        <v>0</v>
      </c>
      <c r="T30" s="127">
        <f t="shared" si="3"/>
        <v>0</v>
      </c>
      <c r="U30" s="128" t="e">
        <f t="shared" si="4"/>
        <v>#DIV/0!</v>
      </c>
      <c r="V30" s="9"/>
      <c r="W30" s="9"/>
      <c r="X30" s="9"/>
      <c r="Y30" s="9"/>
    </row>
    <row r="31" spans="1:25" x14ac:dyDescent="0.35">
      <c r="A31" s="44">
        <v>12</v>
      </c>
      <c r="B31" s="88"/>
      <c r="C31" s="71"/>
      <c r="D31" s="71"/>
      <c r="E31" s="101"/>
      <c r="F31" s="119"/>
      <c r="G31" s="98"/>
      <c r="H31" s="190"/>
      <c r="I31" s="93"/>
      <c r="J31" s="99"/>
      <c r="K31" s="99"/>
      <c r="L31" s="97"/>
      <c r="M31" s="96"/>
      <c r="N31" s="93"/>
      <c r="O31" s="93"/>
      <c r="P31" s="81"/>
      <c r="Q31" s="125">
        <f t="shared" si="0"/>
        <v>0</v>
      </c>
      <c r="R31" s="126">
        <f t="shared" si="1"/>
        <v>0</v>
      </c>
      <c r="S31" s="126">
        <f t="shared" si="2"/>
        <v>0</v>
      </c>
      <c r="T31" s="127">
        <f t="shared" si="3"/>
        <v>0</v>
      </c>
      <c r="U31" s="128" t="e">
        <f t="shared" si="4"/>
        <v>#DIV/0!</v>
      </c>
      <c r="V31" s="9"/>
      <c r="W31" s="9"/>
      <c r="X31" s="9"/>
      <c r="Y31" s="9"/>
    </row>
    <row r="32" spans="1:25" x14ac:dyDescent="0.35">
      <c r="A32" s="44">
        <v>13</v>
      </c>
      <c r="B32" s="88"/>
      <c r="C32" s="71"/>
      <c r="D32" s="71"/>
      <c r="E32" s="101"/>
      <c r="F32" s="119"/>
      <c r="G32" s="98"/>
      <c r="H32" s="190"/>
      <c r="I32" s="93"/>
      <c r="J32" s="99"/>
      <c r="K32" s="99"/>
      <c r="L32" s="97"/>
      <c r="M32" s="96"/>
      <c r="N32" s="93"/>
      <c r="O32" s="93"/>
      <c r="P32" s="81"/>
      <c r="Q32" s="125">
        <f t="shared" si="0"/>
        <v>0</v>
      </c>
      <c r="R32" s="126">
        <f t="shared" si="1"/>
        <v>0</v>
      </c>
      <c r="S32" s="126">
        <f t="shared" si="2"/>
        <v>0</v>
      </c>
      <c r="T32" s="127">
        <f t="shared" si="3"/>
        <v>0</v>
      </c>
      <c r="U32" s="128" t="e">
        <f t="shared" si="4"/>
        <v>#DIV/0!</v>
      </c>
      <c r="V32" s="9"/>
      <c r="W32" s="9"/>
      <c r="X32" s="9"/>
      <c r="Y32" s="9"/>
    </row>
    <row r="33" spans="1:28" x14ac:dyDescent="0.35">
      <c r="A33" s="44">
        <v>14</v>
      </c>
      <c r="B33" s="88"/>
      <c r="C33" s="71"/>
      <c r="D33" s="71"/>
      <c r="E33" s="101"/>
      <c r="F33" s="119"/>
      <c r="G33" s="98"/>
      <c r="H33" s="190"/>
      <c r="I33" s="93"/>
      <c r="J33" s="99"/>
      <c r="K33" s="99"/>
      <c r="L33" s="97"/>
      <c r="M33" s="96"/>
      <c r="N33" s="93"/>
      <c r="O33" s="93"/>
      <c r="P33" s="81"/>
      <c r="Q33" s="125">
        <f t="shared" si="0"/>
        <v>0</v>
      </c>
      <c r="R33" s="126">
        <f t="shared" si="1"/>
        <v>0</v>
      </c>
      <c r="S33" s="126">
        <f t="shared" si="2"/>
        <v>0</v>
      </c>
      <c r="T33" s="127">
        <f t="shared" si="3"/>
        <v>0</v>
      </c>
      <c r="U33" s="128" t="e">
        <f t="shared" si="4"/>
        <v>#DIV/0!</v>
      </c>
      <c r="V33" s="9"/>
      <c r="W33" s="9"/>
      <c r="X33" s="9"/>
      <c r="Y33" s="9"/>
    </row>
    <row r="34" spans="1:28" ht="12.75" thickBot="1" x14ac:dyDescent="0.4">
      <c r="A34" s="44">
        <v>15</v>
      </c>
      <c r="B34" s="88"/>
      <c r="C34" s="71"/>
      <c r="D34" s="71"/>
      <c r="E34" s="101"/>
      <c r="F34" s="119"/>
      <c r="G34" s="98"/>
      <c r="H34" s="190"/>
      <c r="I34" s="93"/>
      <c r="J34" s="99"/>
      <c r="K34" s="99"/>
      <c r="L34" s="97"/>
      <c r="M34" s="96"/>
      <c r="N34" s="93"/>
      <c r="O34" s="93"/>
      <c r="P34" s="81"/>
      <c r="Q34" s="125">
        <f t="shared" si="0"/>
        <v>0</v>
      </c>
      <c r="R34" s="126">
        <f t="shared" si="1"/>
        <v>0</v>
      </c>
      <c r="S34" s="126">
        <f t="shared" si="2"/>
        <v>0</v>
      </c>
      <c r="T34" s="127">
        <f t="shared" si="3"/>
        <v>0</v>
      </c>
      <c r="U34" s="129" t="e">
        <f t="shared" si="4"/>
        <v>#DIV/0!</v>
      </c>
      <c r="V34" s="9"/>
      <c r="W34" s="9"/>
      <c r="X34" s="9"/>
      <c r="Y34" s="9"/>
    </row>
    <row r="35" spans="1:28" ht="13.15" thickTop="1" thickBot="1" x14ac:dyDescent="0.4">
      <c r="A35" s="26"/>
      <c r="B35" s="6"/>
      <c r="C35" s="79" t="s">
        <v>76</v>
      </c>
      <c r="D35" s="95">
        <f>SUM(D20:D34)</f>
        <v>0</v>
      </c>
      <c r="E35" s="10"/>
      <c r="F35" s="6"/>
      <c r="G35" s="6"/>
      <c r="H35" s="6"/>
      <c r="I35" s="6"/>
      <c r="J35" s="6"/>
      <c r="K35" s="6"/>
      <c r="L35" s="6"/>
      <c r="M35" s="6"/>
      <c r="N35" s="6"/>
      <c r="O35" s="6"/>
      <c r="P35" s="61" t="s">
        <v>43</v>
      </c>
      <c r="Q35" s="62">
        <f>SUM(Q20:Q34)</f>
        <v>0</v>
      </c>
      <c r="R35" s="62">
        <f>SUM(R20:R34)</f>
        <v>0</v>
      </c>
      <c r="S35" s="62">
        <f>SUM(S20:S34)</f>
        <v>0</v>
      </c>
      <c r="T35" s="60">
        <f>SUM(T20:T34)</f>
        <v>0</v>
      </c>
      <c r="V35" s="9"/>
      <c r="W35" s="9"/>
      <c r="X35" s="9"/>
      <c r="Y35" s="9"/>
    </row>
    <row r="36" spans="1:28" ht="12.75" thickBot="1" x14ac:dyDescent="0.4">
      <c r="A36" s="5"/>
      <c r="B36" s="48"/>
      <c r="C36" s="16"/>
      <c r="D36" s="16"/>
      <c r="Q36" s="16"/>
      <c r="R36" s="17"/>
      <c r="S36" s="16"/>
      <c r="T36" s="16"/>
      <c r="Y36" s="9"/>
      <c r="Z36" s="9"/>
      <c r="AA36" s="9"/>
      <c r="AB36" s="9"/>
    </row>
    <row r="37" spans="1:28" ht="15.4" x14ac:dyDescent="0.45">
      <c r="A37" s="36" t="s">
        <v>33</v>
      </c>
      <c r="B37" s="37"/>
      <c r="C37" s="37"/>
      <c r="D37" s="37"/>
      <c r="E37" s="37"/>
      <c r="F37" s="37"/>
      <c r="G37" s="37"/>
      <c r="H37" s="37"/>
      <c r="I37" s="37"/>
      <c r="J37" s="37" t="s">
        <v>39</v>
      </c>
      <c r="K37" s="37" t="s">
        <v>40</v>
      </c>
      <c r="L37" s="38"/>
      <c r="M37" s="1"/>
      <c r="N37" s="1"/>
      <c r="Z37" s="15"/>
      <c r="AA37" s="15"/>
      <c r="AB37" s="15"/>
    </row>
    <row r="38" spans="1:28" x14ac:dyDescent="0.35">
      <c r="A38" s="44">
        <v>1</v>
      </c>
      <c r="B38" s="3" t="s">
        <v>24</v>
      </c>
      <c r="C38" s="3"/>
      <c r="D38" s="3"/>
      <c r="E38" s="3"/>
      <c r="F38" s="3"/>
      <c r="G38" s="3"/>
      <c r="H38" s="3"/>
      <c r="I38" s="3"/>
      <c r="J38" s="23">
        <f>(Q35)/907200</f>
        <v>0</v>
      </c>
      <c r="K38" s="23">
        <f>J38*Yrs_Effectiveness</f>
        <v>0</v>
      </c>
      <c r="L38" s="8" t="s">
        <v>41</v>
      </c>
      <c r="X38" s="15"/>
      <c r="Y38" s="15"/>
      <c r="Z38" s="15"/>
    </row>
    <row r="39" spans="1:28" x14ac:dyDescent="0.35">
      <c r="A39" s="44">
        <v>2</v>
      </c>
      <c r="B39" s="3" t="s">
        <v>25</v>
      </c>
      <c r="C39" s="3"/>
      <c r="D39" s="3"/>
      <c r="E39" s="3"/>
      <c r="F39" s="3"/>
      <c r="G39" s="3"/>
      <c r="H39" s="3"/>
      <c r="I39" s="3"/>
      <c r="J39" s="23">
        <f>(R35)/907200</f>
        <v>0</v>
      </c>
      <c r="K39" s="23">
        <f>J39*Yrs_Effectiveness</f>
        <v>0</v>
      </c>
      <c r="L39" s="8" t="s">
        <v>41</v>
      </c>
      <c r="X39" s="15"/>
      <c r="Y39" s="15"/>
      <c r="Z39" s="15"/>
    </row>
    <row r="40" spans="1:28" x14ac:dyDescent="0.35">
      <c r="A40" s="44">
        <v>3</v>
      </c>
      <c r="B40" s="3" t="s">
        <v>26</v>
      </c>
      <c r="C40" s="3"/>
      <c r="D40" s="3"/>
      <c r="E40" s="3"/>
      <c r="F40" s="3"/>
      <c r="G40" s="3"/>
      <c r="H40" s="3"/>
      <c r="I40" s="3"/>
      <c r="J40" s="23">
        <f>(S35)/907200</f>
        <v>0</v>
      </c>
      <c r="K40" s="23">
        <f>J40*Yrs_Effectiveness</f>
        <v>0</v>
      </c>
      <c r="L40" s="8" t="s">
        <v>41</v>
      </c>
      <c r="X40" s="15"/>
      <c r="Y40" s="15"/>
      <c r="Z40" s="15"/>
    </row>
    <row r="41" spans="1:28" x14ac:dyDescent="0.35">
      <c r="A41" s="44">
        <v>4</v>
      </c>
      <c r="B41" s="3" t="s">
        <v>27</v>
      </c>
      <c r="C41" s="3"/>
      <c r="D41" s="3"/>
      <c r="E41" s="3"/>
      <c r="F41" s="3"/>
      <c r="G41" s="3"/>
      <c r="H41" s="3"/>
      <c r="I41" s="3"/>
      <c r="J41" s="23">
        <f>Annual_PM_Emissions*20</f>
        <v>0</v>
      </c>
      <c r="K41" s="23">
        <f>Annual_Weighted_PM_Emissions*Yrs_Effectiveness</f>
        <v>0</v>
      </c>
      <c r="L41" s="8" t="s">
        <v>41</v>
      </c>
      <c r="X41" s="15"/>
      <c r="Y41" s="15"/>
      <c r="Z41" s="15"/>
    </row>
    <row r="42" spans="1:28" x14ac:dyDescent="0.35">
      <c r="A42" s="44">
        <v>5</v>
      </c>
      <c r="B42" s="3" t="s">
        <v>28</v>
      </c>
      <c r="C42" s="3"/>
      <c r="D42" s="3"/>
      <c r="E42" s="3"/>
      <c r="F42" s="3"/>
      <c r="G42" s="3"/>
      <c r="H42" s="3"/>
      <c r="I42" s="3"/>
      <c r="J42" s="80">
        <f>(T35)/907200</f>
        <v>0</v>
      </c>
      <c r="K42" s="80">
        <f>J42*Yrs_Effectiveness</f>
        <v>0</v>
      </c>
      <c r="L42" s="8" t="s">
        <v>41</v>
      </c>
      <c r="P42" s="59"/>
      <c r="X42" s="15"/>
      <c r="Y42" s="15"/>
      <c r="Z42" s="15"/>
    </row>
    <row r="43" spans="1:28" ht="14.25" customHeight="1" x14ac:dyDescent="0.45">
      <c r="A43" s="44">
        <v>6</v>
      </c>
      <c r="B43" s="11" t="s">
        <v>29</v>
      </c>
      <c r="C43" s="11"/>
      <c r="D43" s="11"/>
      <c r="E43" s="11"/>
      <c r="F43" s="11"/>
      <c r="G43" s="11"/>
      <c r="H43" s="11"/>
      <c r="I43" s="11"/>
      <c r="J43" s="22">
        <f>J38+J39+J40</f>
        <v>0</v>
      </c>
      <c r="K43" s="22">
        <f>K38+K39+K40</f>
        <v>0</v>
      </c>
      <c r="L43" s="12" t="s">
        <v>41</v>
      </c>
      <c r="T43" s="7"/>
      <c r="Y43" s="15"/>
      <c r="Z43" s="15"/>
      <c r="AA43" s="15"/>
    </row>
    <row r="44" spans="1:28" x14ac:dyDescent="0.35">
      <c r="A44" s="44">
        <v>7</v>
      </c>
      <c r="B44" s="3" t="s">
        <v>30</v>
      </c>
      <c r="C44" s="3"/>
      <c r="D44" s="3"/>
      <c r="E44" s="3"/>
      <c r="F44" s="3"/>
      <c r="G44" s="3"/>
      <c r="H44" s="3"/>
      <c r="I44" s="3"/>
      <c r="J44" s="14"/>
      <c r="K44" s="141" t="e">
        <f>Total_TFCA_Cost/(Lifetime_ROG_Emissions+Lifetime_NOx_Emissions+Lifetime_PM_Emissions)</f>
        <v>#DIV/0!</v>
      </c>
      <c r="L44" s="12" t="s">
        <v>42</v>
      </c>
      <c r="V44" s="15"/>
      <c r="W44" s="15"/>
      <c r="X44" s="15"/>
    </row>
    <row r="45" spans="1:28" ht="17.25" customHeight="1" thickBot="1" x14ac:dyDescent="0.45">
      <c r="A45" s="68">
        <v>8</v>
      </c>
      <c r="B45" s="238" t="s">
        <v>32</v>
      </c>
      <c r="C45" s="239"/>
      <c r="D45" s="239"/>
      <c r="E45" s="239"/>
      <c r="F45" s="239"/>
      <c r="G45" s="239"/>
      <c r="H45" s="239"/>
      <c r="I45" s="239"/>
      <c r="J45" s="240"/>
      <c r="K45" s="142" t="e">
        <f>Total_TFCA_Cost/(Lifetime_ROG_Emissions+Lifetime_NOx_Emissions+Lifetime_Weighted_PM_Emissions)</f>
        <v>#DIV/0!</v>
      </c>
      <c r="L45" s="46" t="s">
        <v>42</v>
      </c>
      <c r="M45" s="4"/>
      <c r="V45" s="15"/>
      <c r="W45" s="15"/>
      <c r="X45" s="15"/>
    </row>
    <row r="46" spans="1:28" x14ac:dyDescent="0.35">
      <c r="M46" s="1"/>
      <c r="V46" s="15"/>
      <c r="W46" s="15"/>
      <c r="X46" s="15"/>
    </row>
    <row r="78" spans="5:5" x14ac:dyDescent="0.35">
      <c r="E78" s="13"/>
    </row>
    <row r="79" spans="5:5" x14ac:dyDescent="0.35">
      <c r="E79" s="13"/>
    </row>
    <row r="80" spans="5:5" x14ac:dyDescent="0.35">
      <c r="E80" s="13"/>
    </row>
    <row r="81" spans="5:5" x14ac:dyDescent="0.35">
      <c r="E81" s="13"/>
    </row>
    <row r="82" spans="5:5" x14ac:dyDescent="0.35">
      <c r="E82" s="13"/>
    </row>
    <row r="83" spans="5:5" x14ac:dyDescent="0.35">
      <c r="E83" s="13"/>
    </row>
    <row r="84" spans="5:5" x14ac:dyDescent="0.35">
      <c r="E84" s="13"/>
    </row>
    <row r="85" spans="5:5" x14ac:dyDescent="0.35">
      <c r="E85" s="13"/>
    </row>
    <row r="86" spans="5:5" x14ac:dyDescent="0.35">
      <c r="E86" s="13"/>
    </row>
    <row r="87" spans="5:5" x14ac:dyDescent="0.35">
      <c r="E87" s="13"/>
    </row>
    <row r="88" spans="5:5" x14ac:dyDescent="0.35">
      <c r="E88" s="13"/>
    </row>
    <row r="89" spans="5:5" x14ac:dyDescent="0.35">
      <c r="E89" s="13"/>
    </row>
    <row r="90" spans="5:5" x14ac:dyDescent="0.35">
      <c r="E90" s="13"/>
    </row>
    <row r="91" spans="5:5" x14ac:dyDescent="0.35">
      <c r="E91" s="13"/>
    </row>
    <row r="92" spans="5:5" x14ac:dyDescent="0.35">
      <c r="E92" s="13"/>
    </row>
    <row r="93" spans="5:5" x14ac:dyDescent="0.35">
      <c r="E93" s="13"/>
    </row>
    <row r="94" spans="5:5" x14ac:dyDescent="0.35">
      <c r="E94" s="13"/>
    </row>
    <row r="95" spans="5:5" x14ac:dyDescent="0.35">
      <c r="E95" s="13"/>
    </row>
    <row r="96" spans="5:5" x14ac:dyDescent="0.35">
      <c r="E96" s="13"/>
    </row>
    <row r="97" spans="5:5" x14ac:dyDescent="0.35">
      <c r="E97" s="13"/>
    </row>
    <row r="98" spans="5:5" x14ac:dyDescent="0.35">
      <c r="E98" s="13"/>
    </row>
    <row r="99" spans="5:5" x14ac:dyDescent="0.35">
      <c r="E99" s="13"/>
    </row>
    <row r="100" spans="5:5" x14ac:dyDescent="0.35">
      <c r="E100" s="13"/>
    </row>
    <row r="101" spans="5:5" x14ac:dyDescent="0.35">
      <c r="E101" s="13"/>
    </row>
    <row r="102" spans="5:5" x14ac:dyDescent="0.35">
      <c r="E102" s="13"/>
    </row>
    <row r="103" spans="5:5" x14ac:dyDescent="0.35">
      <c r="E103" s="13"/>
    </row>
    <row r="104" spans="5:5" x14ac:dyDescent="0.35">
      <c r="E104" s="13"/>
    </row>
    <row r="105" spans="5:5" x14ac:dyDescent="0.35">
      <c r="E105" s="13"/>
    </row>
    <row r="106" spans="5:5" x14ac:dyDescent="0.35">
      <c r="E106" s="13"/>
    </row>
    <row r="107" spans="5:5" x14ac:dyDescent="0.35">
      <c r="E107" s="13"/>
    </row>
    <row r="108" spans="5:5" x14ac:dyDescent="0.35">
      <c r="E108" s="13"/>
    </row>
    <row r="109" spans="5:5" x14ac:dyDescent="0.35">
      <c r="E109" s="13"/>
    </row>
    <row r="110" spans="5:5" x14ac:dyDescent="0.35">
      <c r="E110" s="13"/>
    </row>
    <row r="111" spans="5:5" x14ac:dyDescent="0.35">
      <c r="E111" s="13"/>
    </row>
    <row r="112" spans="5:5" x14ac:dyDescent="0.35">
      <c r="E112" s="13"/>
    </row>
    <row r="113" spans="5:5" x14ac:dyDescent="0.35">
      <c r="E113" s="13"/>
    </row>
    <row r="114" spans="5:5" x14ac:dyDescent="0.35">
      <c r="E114" s="13"/>
    </row>
    <row r="115" spans="5:5" x14ac:dyDescent="0.35">
      <c r="E115" s="13"/>
    </row>
    <row r="116" spans="5:5" x14ac:dyDescent="0.35">
      <c r="E116" s="13"/>
    </row>
    <row r="117" spans="5:5" x14ac:dyDescent="0.35">
      <c r="E117" s="13"/>
    </row>
    <row r="118" spans="5:5" x14ac:dyDescent="0.35">
      <c r="E118" s="13"/>
    </row>
    <row r="119" spans="5:5" x14ac:dyDescent="0.35">
      <c r="E119" s="13"/>
    </row>
    <row r="120" spans="5:5" x14ac:dyDescent="0.35">
      <c r="E120" s="13"/>
    </row>
    <row r="121" spans="5:5" x14ac:dyDescent="0.35">
      <c r="E121" s="13"/>
    </row>
    <row r="122" spans="5:5" x14ac:dyDescent="0.35">
      <c r="E122" s="13"/>
    </row>
    <row r="123" spans="5:5" x14ac:dyDescent="0.35">
      <c r="E123" s="13"/>
    </row>
    <row r="124" spans="5:5" x14ac:dyDescent="0.35">
      <c r="E124" s="13"/>
    </row>
    <row r="125" spans="5:5" x14ac:dyDescent="0.35">
      <c r="E125" s="13"/>
    </row>
    <row r="126" spans="5:5" x14ac:dyDescent="0.35">
      <c r="E126" s="13"/>
    </row>
    <row r="127" spans="5:5" x14ac:dyDescent="0.35">
      <c r="E127" s="13"/>
    </row>
    <row r="128" spans="5:5" x14ac:dyDescent="0.35">
      <c r="E128" s="13"/>
    </row>
    <row r="129" spans="5:5" x14ac:dyDescent="0.35">
      <c r="E129" s="13"/>
    </row>
    <row r="130" spans="5:5" x14ac:dyDescent="0.35">
      <c r="E130" s="13"/>
    </row>
    <row r="131" spans="5:5" x14ac:dyDescent="0.35">
      <c r="E131" s="13"/>
    </row>
    <row r="132" spans="5:5" x14ac:dyDescent="0.35">
      <c r="E132" s="13"/>
    </row>
    <row r="133" spans="5:5" x14ac:dyDescent="0.35">
      <c r="E133" s="13"/>
    </row>
    <row r="134" spans="5:5" x14ac:dyDescent="0.35">
      <c r="E134" s="13"/>
    </row>
    <row r="135" spans="5:5" x14ac:dyDescent="0.35">
      <c r="E135" s="13"/>
    </row>
    <row r="136" spans="5:5" x14ac:dyDescent="0.35">
      <c r="E136" s="13"/>
    </row>
  </sheetData>
  <sheetProtection algorithmName="SHA-512" hashValue="DT7Qyk7cuqLKmKXdbhKpLDKw60MzSkYboBjymkcN9JIo7ZHhxEJzLx5oTGLTkgJ0rAR7fAisuCxC67Ibh3HdCA==" saltValue="MznXVwLalJrILYiTVV+d9g==" spinCount="100000" sheet="1" insertRows="0"/>
  <mergeCells count="7">
    <mergeCell ref="A14:U14"/>
    <mergeCell ref="A7:C7"/>
    <mergeCell ref="B45:J45"/>
    <mergeCell ref="I17:L17"/>
    <mergeCell ref="M17:P17"/>
    <mergeCell ref="Q17:T17"/>
    <mergeCell ref="A18:H18"/>
  </mergeCells>
  <phoneticPr fontId="0" type="noConversion"/>
  <pageMargins left="0.5" right="0.5" top="0.75" bottom="0.75" header="0.5" footer="0.5"/>
  <pageSetup scale="58" orientation="landscape" r:id="rId1"/>
  <headerFooter alignWithMargins="0">
    <oddFooter>&amp;C&amp;F&amp;R&amp;D &amp;T]</oddFooter>
  </headerFooter>
  <customProperties>
    <customPr name="f9cd7630d" r:id="rId2"/>
  </customProperties>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r:uid="{87E70B77-E826-4430-97FF-48C6FCFF006F}">
          <x14:formula1>
            <xm:f>'Emission Factors'!$A$27:$A$32</xm:f>
          </x14:formula1>
          <xm:sqref>F19:F34</xm:sqref>
        </x14:dataValidation>
        <x14:dataValidation type="list" allowBlank="1" showInputMessage="1" showErrorMessage="1" xr:uid="{C14D1BAD-535A-4338-8AFD-446C1AB92655}">
          <x14:formula1>
            <xm:f>'Emission Factors'!$A$35:$A$37</xm:f>
          </x14:formula1>
          <xm:sqref>E19:E34</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K5"/>
  <sheetViews>
    <sheetView workbookViewId="0">
      <selection activeCell="J35" sqref="J35"/>
    </sheetView>
  </sheetViews>
  <sheetFormatPr defaultColWidth="8.5703125" defaultRowHeight="12.4" x14ac:dyDescent="0.35"/>
  <sheetData>
    <row r="1" spans="1:11" ht="15.4" thickBot="1" x14ac:dyDescent="0.45">
      <c r="A1" s="27" t="s">
        <v>63</v>
      </c>
      <c r="B1" s="28"/>
      <c r="C1" s="28"/>
      <c r="D1" s="28"/>
      <c r="E1" s="28"/>
      <c r="F1" s="28"/>
      <c r="G1" s="28"/>
      <c r="H1" s="28"/>
      <c r="I1" s="28"/>
      <c r="J1" s="28"/>
      <c r="K1" s="28"/>
    </row>
    <row r="3" spans="1:11" x14ac:dyDescent="0.35">
      <c r="A3" s="89" t="s">
        <v>69</v>
      </c>
    </row>
    <row r="5" spans="1:11" x14ac:dyDescent="0.35">
      <c r="A5" t="s">
        <v>202</v>
      </c>
    </row>
  </sheetData>
  <phoneticPr fontId="21" type="noConversion"/>
  <pageMargins left="0.75" right="0.75" top="1" bottom="1" header="0.5" footer="0.5"/>
  <pageSetup orientation="landscape" r:id="rId1"/>
  <headerFooter alignWithMargins="0"/>
  <customProperties>
    <customPr name="ff49511e8" r:id="rId2"/>
  </customPropertie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8295E5-8836-4B59-8C78-3A4DB40FCA4C}">
  <sheetPr codeName="Sheet5">
    <pageSetUpPr fitToPage="1"/>
  </sheetPr>
  <dimension ref="A1:K225"/>
  <sheetViews>
    <sheetView zoomScale="90" zoomScaleNormal="90" workbookViewId="0">
      <selection activeCell="A4" sqref="A4"/>
    </sheetView>
  </sheetViews>
  <sheetFormatPr defaultColWidth="8.5703125" defaultRowHeight="12.4" x14ac:dyDescent="0.35"/>
  <cols>
    <col min="1" max="1" width="26.7109375" customWidth="1"/>
    <col min="2" max="3" width="18.140625" customWidth="1"/>
    <col min="4" max="4" width="12.42578125" customWidth="1"/>
    <col min="5" max="5" width="19.140625" customWidth="1"/>
    <col min="6" max="6" width="10.5703125" customWidth="1"/>
    <col min="7" max="7" width="11.5703125" customWidth="1"/>
    <col min="8" max="8" width="12.42578125" customWidth="1"/>
    <col min="9" max="9" width="11.5703125" customWidth="1"/>
    <col min="10" max="10" width="12.7109375" customWidth="1"/>
    <col min="11" max="11" width="14.42578125" customWidth="1"/>
    <col min="12" max="12" width="9.5703125" customWidth="1"/>
    <col min="13" max="13" width="12.5703125" customWidth="1"/>
    <col min="14" max="15" width="11.5703125" customWidth="1"/>
    <col min="16" max="16" width="13.42578125" customWidth="1"/>
    <col min="17" max="17" width="9.7109375" customWidth="1"/>
    <col min="18" max="18" width="13.7109375" customWidth="1"/>
    <col min="19" max="19" width="9.42578125" customWidth="1"/>
    <col min="20" max="20" width="10" customWidth="1"/>
    <col min="21" max="21" width="12.5703125" bestFit="1" customWidth="1"/>
  </cols>
  <sheetData>
    <row r="1" spans="1:11" ht="22.5" x14ac:dyDescent="0.6">
      <c r="A1" s="30" t="s">
        <v>134</v>
      </c>
    </row>
    <row r="2" spans="1:11" ht="20.65" x14ac:dyDescent="0.6">
      <c r="A2" s="67" t="s">
        <v>150</v>
      </c>
    </row>
    <row r="3" spans="1:11" x14ac:dyDescent="0.35">
      <c r="A3" s="9" t="s">
        <v>149</v>
      </c>
    </row>
    <row r="4" spans="1:11" ht="12.75" thickBot="1" x14ac:dyDescent="0.4">
      <c r="A4" s="202"/>
    </row>
    <row r="5" spans="1:11" x14ac:dyDescent="0.35">
      <c r="A5" s="262" t="s">
        <v>84</v>
      </c>
      <c r="B5" s="263"/>
      <c r="C5" s="263"/>
      <c r="D5" s="263"/>
      <c r="E5" s="263"/>
      <c r="F5" s="263"/>
      <c r="G5" s="263"/>
      <c r="H5" s="263"/>
      <c r="I5" s="263"/>
      <c r="J5" s="263"/>
      <c r="K5" s="264"/>
    </row>
    <row r="6" spans="1:11" ht="12.75" thickBot="1" x14ac:dyDescent="0.4">
      <c r="A6" s="265" t="s">
        <v>79</v>
      </c>
      <c r="B6" s="268" t="s">
        <v>20</v>
      </c>
      <c r="C6" s="271" t="s">
        <v>111</v>
      </c>
      <c r="D6" s="274" t="s">
        <v>78</v>
      </c>
      <c r="E6" s="275"/>
      <c r="F6" s="275"/>
      <c r="G6" s="275"/>
      <c r="H6" s="275"/>
      <c r="I6" s="275"/>
      <c r="J6" s="275"/>
      <c r="K6" s="276"/>
    </row>
    <row r="7" spans="1:11" x14ac:dyDescent="0.35">
      <c r="A7" s="266"/>
      <c r="B7" s="269"/>
      <c r="C7" s="272"/>
      <c r="D7" s="277" t="s">
        <v>106</v>
      </c>
      <c r="E7" s="278"/>
      <c r="F7" s="278"/>
      <c r="G7" s="279"/>
      <c r="H7" s="280" t="s">
        <v>138</v>
      </c>
      <c r="I7" s="281"/>
      <c r="J7" s="281"/>
      <c r="K7" s="282"/>
    </row>
    <row r="8" spans="1:11" ht="12.75" thickBot="1" x14ac:dyDescent="0.4">
      <c r="A8" s="267"/>
      <c r="B8" s="270"/>
      <c r="C8" s="273"/>
      <c r="D8" s="106" t="s">
        <v>46</v>
      </c>
      <c r="E8" s="107" t="s">
        <v>82</v>
      </c>
      <c r="F8" s="107" t="s">
        <v>83</v>
      </c>
      <c r="G8" s="108" t="s">
        <v>47</v>
      </c>
      <c r="H8" s="149" t="s">
        <v>46</v>
      </c>
      <c r="I8" s="150" t="s">
        <v>82</v>
      </c>
      <c r="J8" s="150" t="s">
        <v>83</v>
      </c>
      <c r="K8" s="151" t="s">
        <v>47</v>
      </c>
    </row>
    <row r="9" spans="1:11" x14ac:dyDescent="0.35">
      <c r="A9" s="252" t="s">
        <v>85</v>
      </c>
      <c r="B9" s="250" t="s">
        <v>87</v>
      </c>
      <c r="C9" s="105">
        <v>2025</v>
      </c>
      <c r="D9" s="167">
        <v>2.0101876790688453</v>
      </c>
      <c r="E9" s="168">
        <v>0.36155613569503853</v>
      </c>
      <c r="F9" s="168">
        <v>2.9059573925680243E-3</v>
      </c>
      <c r="G9" s="169">
        <v>184.72397222291272</v>
      </c>
      <c r="H9" s="283" t="s">
        <v>87</v>
      </c>
      <c r="I9" s="284"/>
      <c r="J9" s="284"/>
      <c r="K9" s="285"/>
    </row>
    <row r="10" spans="1:11" ht="12.75" thickBot="1" x14ac:dyDescent="0.4">
      <c r="A10" s="254"/>
      <c r="B10" s="255"/>
      <c r="C10" s="164">
        <v>2026</v>
      </c>
      <c r="D10" s="170">
        <v>2.0166450672118788</v>
      </c>
      <c r="E10" s="171">
        <v>0.36160849875628476</v>
      </c>
      <c r="F10" s="171">
        <v>2.9091942841949076E-3</v>
      </c>
      <c r="G10" s="172">
        <v>184.74567724392125</v>
      </c>
      <c r="H10" s="286" t="s">
        <v>87</v>
      </c>
      <c r="I10" s="287"/>
      <c r="J10" s="287"/>
      <c r="K10" s="288"/>
    </row>
    <row r="11" spans="1:11" x14ac:dyDescent="0.35">
      <c r="A11" s="252" t="s">
        <v>107</v>
      </c>
      <c r="B11" s="250" t="s">
        <v>88</v>
      </c>
      <c r="C11" s="105">
        <v>2025</v>
      </c>
      <c r="D11" s="167">
        <v>2.0253506962205872E-2</v>
      </c>
      <c r="E11" s="168">
        <v>2.0476367292774078E-2</v>
      </c>
      <c r="F11" s="168">
        <v>8.685214893378771E-4</v>
      </c>
      <c r="G11" s="169">
        <v>195.85780951637577</v>
      </c>
      <c r="H11" s="182">
        <v>0</v>
      </c>
      <c r="I11" s="183">
        <v>0</v>
      </c>
      <c r="J11" s="183">
        <v>0</v>
      </c>
      <c r="K11" s="184">
        <v>0</v>
      </c>
    </row>
    <row r="12" spans="1:11" ht="12.75" thickBot="1" x14ac:dyDescent="0.4">
      <c r="A12" s="253"/>
      <c r="B12" s="251"/>
      <c r="C12" s="164">
        <v>2026</v>
      </c>
      <c r="D12" s="173">
        <v>2.0427860842860815E-2</v>
      </c>
      <c r="E12" s="174">
        <v>2.0728273750892357E-2</v>
      </c>
      <c r="F12" s="174">
        <v>7.5695231440163447E-4</v>
      </c>
      <c r="G12" s="175">
        <v>197.74173217798867</v>
      </c>
      <c r="H12" s="185">
        <v>0</v>
      </c>
      <c r="I12" s="186">
        <v>0</v>
      </c>
      <c r="J12" s="186">
        <v>0</v>
      </c>
      <c r="K12" s="187">
        <v>0</v>
      </c>
    </row>
    <row r="13" spans="1:11" x14ac:dyDescent="0.35">
      <c r="A13" s="252" t="s">
        <v>110</v>
      </c>
      <c r="B13" s="250" t="s">
        <v>88</v>
      </c>
      <c r="C13" s="105">
        <v>2025</v>
      </c>
      <c r="D13" s="167">
        <v>2.656030703282939E-2</v>
      </c>
      <c r="E13" s="168">
        <v>2.736083295033968E-2</v>
      </c>
      <c r="F13" s="181">
        <v>9.9872564742536311E-4</v>
      </c>
      <c r="G13" s="179">
        <v>264.29516529306096</v>
      </c>
      <c r="H13" s="182">
        <v>0</v>
      </c>
      <c r="I13" s="183">
        <v>0</v>
      </c>
      <c r="J13" s="183">
        <v>0</v>
      </c>
      <c r="K13" s="184">
        <v>0</v>
      </c>
    </row>
    <row r="14" spans="1:11" ht="12.75" thickBot="1" x14ac:dyDescent="0.4">
      <c r="A14" s="253"/>
      <c r="B14" s="251"/>
      <c r="C14" s="164">
        <v>2026</v>
      </c>
      <c r="D14" s="173">
        <v>2.6793911066965201E-2</v>
      </c>
      <c r="E14" s="174">
        <v>2.7534785060185554E-2</v>
      </c>
      <c r="F14" s="174">
        <v>8.554669215761981E-4</v>
      </c>
      <c r="G14" s="180">
        <v>262.1044486899728</v>
      </c>
      <c r="H14" s="185">
        <v>0</v>
      </c>
      <c r="I14" s="186">
        <v>0</v>
      </c>
      <c r="J14" s="186">
        <v>0</v>
      </c>
      <c r="K14" s="187">
        <v>0</v>
      </c>
    </row>
    <row r="15" spans="1:11" x14ac:dyDescent="0.35">
      <c r="A15" s="252" t="s">
        <v>86</v>
      </c>
      <c r="B15" s="250" t="s">
        <v>89</v>
      </c>
      <c r="C15" s="105">
        <v>2025</v>
      </c>
      <c r="D15" s="167">
        <v>2.5964379209599972E-2</v>
      </c>
      <c r="E15" s="168">
        <v>2.655305439591724E-2</v>
      </c>
      <c r="F15" s="181">
        <v>9.6688231114807461E-4</v>
      </c>
      <c r="G15" s="169">
        <v>314.16393181510745</v>
      </c>
      <c r="H15" s="182">
        <v>0</v>
      </c>
      <c r="I15" s="183">
        <v>0</v>
      </c>
      <c r="J15" s="183">
        <v>0</v>
      </c>
      <c r="K15" s="184">
        <v>0</v>
      </c>
    </row>
    <row r="16" spans="1:11" ht="12.75" thickBot="1" x14ac:dyDescent="0.4">
      <c r="A16" s="253"/>
      <c r="B16" s="251"/>
      <c r="C16" s="164">
        <v>2026</v>
      </c>
      <c r="D16" s="173">
        <v>2.6271931984846834E-2</v>
      </c>
      <c r="E16" s="174">
        <v>2.6806191674766829E-2</v>
      </c>
      <c r="F16" s="174">
        <v>8.291400847788438E-4</v>
      </c>
      <c r="G16" s="175">
        <v>312.22843597204621</v>
      </c>
      <c r="H16" s="185">
        <v>0</v>
      </c>
      <c r="I16" s="186">
        <v>0</v>
      </c>
      <c r="J16" s="186">
        <v>0</v>
      </c>
      <c r="K16" s="187">
        <v>0</v>
      </c>
    </row>
    <row r="17" spans="1:11" ht="12.75" thickBot="1" x14ac:dyDescent="0.4">
      <c r="A17" s="252" t="s">
        <v>108</v>
      </c>
      <c r="B17" s="250" t="s">
        <v>90</v>
      </c>
      <c r="C17" s="105">
        <v>2025</v>
      </c>
      <c r="D17" s="167">
        <v>4.9830058862966417E-2</v>
      </c>
      <c r="E17" s="168">
        <v>0.11224963321356847</v>
      </c>
      <c r="F17" s="168">
        <v>3.5246497002054426E-3</v>
      </c>
      <c r="G17" s="169">
        <v>639.10304141589097</v>
      </c>
      <c r="H17" s="185">
        <v>0</v>
      </c>
      <c r="I17" s="186">
        <v>0</v>
      </c>
      <c r="J17" s="186">
        <v>0</v>
      </c>
      <c r="K17" s="187">
        <v>0</v>
      </c>
    </row>
    <row r="18" spans="1:11" ht="12.75" thickBot="1" x14ac:dyDescent="0.4">
      <c r="A18" s="254"/>
      <c r="B18" s="255"/>
      <c r="C18" s="164">
        <v>2026</v>
      </c>
      <c r="D18" s="170">
        <v>4.831334147853017E-2</v>
      </c>
      <c r="E18" s="171">
        <v>0.10887280224392573</v>
      </c>
      <c r="F18" s="171">
        <v>3.4117850981903808E-3</v>
      </c>
      <c r="G18" s="172">
        <v>618.50729240906651</v>
      </c>
      <c r="H18" s="185">
        <v>0</v>
      </c>
      <c r="I18" s="186">
        <v>0</v>
      </c>
      <c r="J18" s="186">
        <v>0</v>
      </c>
      <c r="K18" s="187">
        <v>0</v>
      </c>
    </row>
    <row r="19" spans="1:11" ht="12.75" thickBot="1" x14ac:dyDescent="0.4">
      <c r="A19" s="252" t="s">
        <v>109</v>
      </c>
      <c r="B19" s="250" t="s">
        <v>91</v>
      </c>
      <c r="C19" s="105">
        <v>2025</v>
      </c>
      <c r="D19" s="167">
        <v>6.4637449643376088E-2</v>
      </c>
      <c r="E19" s="168">
        <v>0.13131714378306369</v>
      </c>
      <c r="F19" s="168">
        <v>6.1768782662854245E-3</v>
      </c>
      <c r="G19" s="169">
        <v>686.42599119549857</v>
      </c>
      <c r="H19" s="185">
        <v>0</v>
      </c>
      <c r="I19" s="186">
        <v>0</v>
      </c>
      <c r="J19" s="186">
        <v>0</v>
      </c>
      <c r="K19" s="187">
        <v>0</v>
      </c>
    </row>
    <row r="20" spans="1:11" ht="12.75" thickBot="1" x14ac:dyDescent="0.4">
      <c r="A20" s="253"/>
      <c r="B20" s="251"/>
      <c r="C20" s="164">
        <v>2026</v>
      </c>
      <c r="D20" s="176">
        <v>6.2592886475608359E-2</v>
      </c>
      <c r="E20" s="177">
        <v>0.1272011704418779</v>
      </c>
      <c r="F20" s="177">
        <v>5.9791757180145616E-3</v>
      </c>
      <c r="G20" s="178">
        <v>664.30087603534332</v>
      </c>
      <c r="H20" s="185">
        <v>0</v>
      </c>
      <c r="I20" s="186">
        <v>0</v>
      </c>
      <c r="J20" s="186">
        <v>0</v>
      </c>
      <c r="K20" s="187">
        <v>0</v>
      </c>
    </row>
    <row r="21" spans="1:11" x14ac:dyDescent="0.35">
      <c r="A21" s="102"/>
    </row>
    <row r="22" spans="1:11" x14ac:dyDescent="0.35">
      <c r="A22" s="102"/>
    </row>
    <row r="23" spans="1:11" x14ac:dyDescent="0.35">
      <c r="A23" s="85"/>
      <c r="D23" s="103"/>
      <c r="E23" s="103"/>
      <c r="F23" s="103"/>
      <c r="G23" s="103"/>
      <c r="H23" s="104"/>
      <c r="I23" s="104"/>
      <c r="J23" s="104"/>
      <c r="K23" s="104"/>
    </row>
    <row r="24" spans="1:11" x14ac:dyDescent="0.35">
      <c r="D24" s="103"/>
      <c r="E24" s="103"/>
      <c r="F24" s="103"/>
      <c r="G24" s="103"/>
    </row>
    <row r="26" spans="1:11" x14ac:dyDescent="0.35">
      <c r="A26" s="84" t="s">
        <v>97</v>
      </c>
    </row>
    <row r="27" spans="1:11" x14ac:dyDescent="0.35">
      <c r="A27" s="92" t="s">
        <v>98</v>
      </c>
    </row>
    <row r="28" spans="1:11" x14ac:dyDescent="0.35">
      <c r="A28" s="92" t="s">
        <v>112</v>
      </c>
    </row>
    <row r="29" spans="1:11" x14ac:dyDescent="0.35">
      <c r="A29" s="92" t="s">
        <v>100</v>
      </c>
    </row>
    <row r="30" spans="1:11" x14ac:dyDescent="0.35">
      <c r="A30" s="92" t="s">
        <v>132</v>
      </c>
    </row>
    <row r="31" spans="1:11" x14ac:dyDescent="0.35">
      <c r="A31" s="92" t="s">
        <v>113</v>
      </c>
    </row>
    <row r="32" spans="1:11" x14ac:dyDescent="0.35">
      <c r="A32" s="92" t="s">
        <v>114</v>
      </c>
    </row>
    <row r="33" spans="1:1" x14ac:dyDescent="0.35">
      <c r="A33" s="85"/>
    </row>
    <row r="34" spans="1:1" x14ac:dyDescent="0.35">
      <c r="A34" s="82" t="s">
        <v>94</v>
      </c>
    </row>
    <row r="35" spans="1:1" x14ac:dyDescent="0.35">
      <c r="A35" s="147" t="s">
        <v>87</v>
      </c>
    </row>
    <row r="36" spans="1:1" x14ac:dyDescent="0.35">
      <c r="A36" s="148" t="s">
        <v>80</v>
      </c>
    </row>
    <row r="37" spans="1:1" x14ac:dyDescent="0.35">
      <c r="A37" s="57" t="s">
        <v>81</v>
      </c>
    </row>
    <row r="40" spans="1:1" x14ac:dyDescent="0.35">
      <c r="A40" s="85" t="s">
        <v>103</v>
      </c>
    </row>
    <row r="41" spans="1:1" x14ac:dyDescent="0.35">
      <c r="A41" t="s">
        <v>144</v>
      </c>
    </row>
    <row r="42" spans="1:1" x14ac:dyDescent="0.35">
      <c r="A42" t="s">
        <v>101</v>
      </c>
    </row>
    <row r="43" spans="1:1" x14ac:dyDescent="0.35">
      <c r="A43" t="s">
        <v>142</v>
      </c>
    </row>
    <row r="44" spans="1:1" x14ac:dyDescent="0.35">
      <c r="A44" t="s">
        <v>152</v>
      </c>
    </row>
    <row r="45" spans="1:1" x14ac:dyDescent="0.35">
      <c r="A45" t="s">
        <v>102</v>
      </c>
    </row>
    <row r="46" spans="1:1" x14ac:dyDescent="0.35">
      <c r="A46" t="s">
        <v>105</v>
      </c>
    </row>
    <row r="47" spans="1:1" x14ac:dyDescent="0.35">
      <c r="A47" t="s">
        <v>151</v>
      </c>
    </row>
    <row r="48" spans="1:1" x14ac:dyDescent="0.35">
      <c r="A48" t="s">
        <v>139</v>
      </c>
    </row>
    <row r="49" spans="1:7" x14ac:dyDescent="0.35">
      <c r="A49" t="s">
        <v>145</v>
      </c>
    </row>
    <row r="50" spans="1:7" x14ac:dyDescent="0.35">
      <c r="A50" s="203" t="s">
        <v>153</v>
      </c>
    </row>
    <row r="51" spans="1:7" x14ac:dyDescent="0.35">
      <c r="A51" s="203" t="s">
        <v>154</v>
      </c>
    </row>
    <row r="53" spans="1:7" x14ac:dyDescent="0.35">
      <c r="A53" t="s">
        <v>92</v>
      </c>
      <c r="B53">
        <v>907185</v>
      </c>
      <c r="D53" t="s">
        <v>93</v>
      </c>
    </row>
    <row r="54" spans="1:7" ht="12.75" thickBot="1" x14ac:dyDescent="0.4"/>
    <row r="55" spans="1:7" ht="12.75" thickBot="1" x14ac:dyDescent="0.4">
      <c r="A55" s="289" t="s">
        <v>136</v>
      </c>
      <c r="B55" s="290"/>
      <c r="C55" s="290"/>
      <c r="D55" s="290"/>
      <c r="E55" s="290"/>
      <c r="F55" s="290"/>
      <c r="G55" s="291"/>
    </row>
    <row r="56" spans="1:7" ht="12.75" thickBot="1" x14ac:dyDescent="0.4">
      <c r="A56" s="292" t="s">
        <v>79</v>
      </c>
      <c r="B56" s="293" t="s">
        <v>20</v>
      </c>
      <c r="C56" s="294" t="s">
        <v>137</v>
      </c>
      <c r="D56" s="297" t="s">
        <v>78</v>
      </c>
      <c r="E56" s="297"/>
      <c r="F56" s="297"/>
      <c r="G56" s="298"/>
    </row>
    <row r="57" spans="1:7" x14ac:dyDescent="0.35">
      <c r="A57" s="266"/>
      <c r="B57" s="269"/>
      <c r="C57" s="295"/>
      <c r="D57" s="299" t="s">
        <v>106</v>
      </c>
      <c r="E57" s="278"/>
      <c r="F57" s="278"/>
      <c r="G57" s="279"/>
    </row>
    <row r="58" spans="1:7" ht="12.75" thickBot="1" x14ac:dyDescent="0.4">
      <c r="A58" s="267"/>
      <c r="B58" s="270"/>
      <c r="C58" s="296"/>
      <c r="D58" s="162" t="s">
        <v>46</v>
      </c>
      <c r="E58" s="160" t="s">
        <v>82</v>
      </c>
      <c r="F58" s="160" t="s">
        <v>83</v>
      </c>
      <c r="G58" s="161" t="s">
        <v>47</v>
      </c>
    </row>
    <row r="59" spans="1:7" x14ac:dyDescent="0.35">
      <c r="A59" s="259" t="s">
        <v>85</v>
      </c>
      <c r="B59" s="256" t="s">
        <v>87</v>
      </c>
      <c r="C59" s="163">
        <v>1998</v>
      </c>
      <c r="D59" s="153">
        <v>16.572966084051124</v>
      </c>
      <c r="E59" s="153">
        <v>1.5619021022227528</v>
      </c>
      <c r="F59" s="153">
        <v>7.8399126742521464E-3</v>
      </c>
      <c r="G59" s="154">
        <v>1.2456456546551944</v>
      </c>
    </row>
    <row r="60" spans="1:7" x14ac:dyDescent="0.35">
      <c r="A60" s="260"/>
      <c r="B60" s="257"/>
      <c r="C60" s="155">
        <v>1999</v>
      </c>
      <c r="D60" s="152">
        <v>15.976740024239962</v>
      </c>
      <c r="E60" s="152">
        <v>1.5504660061764308</v>
      </c>
      <c r="F60" s="152">
        <v>7.648690327598723E-3</v>
      </c>
      <c r="G60" s="156">
        <v>400.89091741174741</v>
      </c>
    </row>
    <row r="61" spans="1:7" x14ac:dyDescent="0.35">
      <c r="A61" s="260"/>
      <c r="B61" s="257"/>
      <c r="C61" s="155">
        <v>2000</v>
      </c>
      <c r="D61" s="152">
        <v>15.371251055082407</v>
      </c>
      <c r="E61" s="152">
        <v>1.5393463917221382</v>
      </c>
      <c r="F61" s="152">
        <v>7.4539192894983739E-3</v>
      </c>
      <c r="G61" s="156">
        <v>423.87359542692479</v>
      </c>
    </row>
    <row r="62" spans="1:7" x14ac:dyDescent="0.35">
      <c r="A62" s="260"/>
      <c r="B62" s="257"/>
      <c r="C62" s="155">
        <v>2001</v>
      </c>
      <c r="D62" s="152">
        <v>14.870542804259266</v>
      </c>
      <c r="E62" s="152">
        <v>1.527786708058849</v>
      </c>
      <c r="F62" s="152">
        <v>7.2812200856473604E-3</v>
      </c>
      <c r="G62" s="156">
        <v>379.74340760710544</v>
      </c>
    </row>
    <row r="63" spans="1:7" x14ac:dyDescent="0.35">
      <c r="A63" s="260"/>
      <c r="B63" s="257"/>
      <c r="C63" s="155">
        <v>2002</v>
      </c>
      <c r="D63" s="152">
        <v>14.318752967436566</v>
      </c>
      <c r="E63" s="152">
        <v>1.5184817864189228</v>
      </c>
      <c r="F63" s="152">
        <v>7.1028262910007465E-3</v>
      </c>
      <c r="G63" s="156">
        <v>323.90387611795643</v>
      </c>
    </row>
    <row r="64" spans="1:7" x14ac:dyDescent="0.35">
      <c r="A64" s="260"/>
      <c r="B64" s="257"/>
      <c r="C64" s="155">
        <v>2003</v>
      </c>
      <c r="D64" s="152">
        <v>13.795630426885639</v>
      </c>
      <c r="E64" s="152">
        <v>1.5090961679680264</v>
      </c>
      <c r="F64" s="152">
        <v>6.9361061109631111E-3</v>
      </c>
      <c r="G64" s="156">
        <v>311.1447794341496</v>
      </c>
    </row>
    <row r="65" spans="1:7" x14ac:dyDescent="0.35">
      <c r="A65" s="260"/>
      <c r="B65" s="257"/>
      <c r="C65" s="155">
        <v>2004</v>
      </c>
      <c r="D65" s="152">
        <v>13.176613724596816</v>
      </c>
      <c r="E65" s="152">
        <v>1.5151818051473946</v>
      </c>
      <c r="F65" s="152">
        <v>3.4787104774474748E-4</v>
      </c>
      <c r="G65" s="156">
        <v>243.68899207718522</v>
      </c>
    </row>
    <row r="66" spans="1:7" x14ac:dyDescent="0.35">
      <c r="A66" s="260"/>
      <c r="B66" s="257"/>
      <c r="C66" s="155">
        <v>2005</v>
      </c>
      <c r="D66" s="152">
        <v>12.719135986926288</v>
      </c>
      <c r="E66" s="152">
        <v>1.5051970859892558</v>
      </c>
      <c r="F66" s="152">
        <v>3.4281743374876703E-4</v>
      </c>
      <c r="G66" s="156">
        <v>372.55535480398152</v>
      </c>
    </row>
    <row r="67" spans="1:7" x14ac:dyDescent="0.35">
      <c r="A67" s="260"/>
      <c r="B67" s="257"/>
      <c r="C67" s="155">
        <v>2006</v>
      </c>
      <c r="D67" s="152">
        <v>11.719137740836674</v>
      </c>
      <c r="E67" s="152">
        <v>1.4952838327238147</v>
      </c>
      <c r="F67" s="152">
        <v>3.3883434091558807E-4</v>
      </c>
      <c r="G67" s="156">
        <v>348.34637968880168</v>
      </c>
    </row>
    <row r="68" spans="1:7" x14ac:dyDescent="0.35">
      <c r="A68" s="260"/>
      <c r="B68" s="257"/>
      <c r="C68" s="155">
        <v>2007</v>
      </c>
      <c r="D68" s="152">
        <v>10.812702568452393</v>
      </c>
      <c r="E68" s="152">
        <v>1.4863987414118884</v>
      </c>
      <c r="F68" s="152">
        <v>3.3431422257837679E-4</v>
      </c>
      <c r="G68" s="156">
        <v>312.00114467215468</v>
      </c>
    </row>
    <row r="69" spans="1:7" x14ac:dyDescent="0.35">
      <c r="A69" s="260"/>
      <c r="B69" s="257"/>
      <c r="C69" s="155">
        <v>2008</v>
      </c>
      <c r="D69" s="152">
        <v>6.9539186390969565</v>
      </c>
      <c r="E69" s="152">
        <v>0.56531924992114158</v>
      </c>
      <c r="F69" s="152">
        <v>3.6744769199013893E-4</v>
      </c>
      <c r="G69" s="156">
        <v>157.33822688360706</v>
      </c>
    </row>
    <row r="70" spans="1:7" x14ac:dyDescent="0.35">
      <c r="A70" s="260"/>
      <c r="B70" s="257"/>
      <c r="C70" s="155">
        <v>2009</v>
      </c>
      <c r="D70" s="152">
        <v>5.7330620626123956</v>
      </c>
      <c r="E70" s="152">
        <v>0.56320425821535736</v>
      </c>
      <c r="F70" s="152">
        <v>4.2042067243763695E-4</v>
      </c>
      <c r="G70" s="156">
        <v>247.36191036169808</v>
      </c>
    </row>
    <row r="71" spans="1:7" x14ac:dyDescent="0.35">
      <c r="A71" s="260"/>
      <c r="B71" s="257"/>
      <c r="C71" s="155">
        <v>2010</v>
      </c>
      <c r="D71" s="152">
        <v>5.5045682268847704</v>
      </c>
      <c r="E71" s="152">
        <v>0.55736601823074683</v>
      </c>
      <c r="F71" s="152">
        <v>5.2035699198928274E-4</v>
      </c>
      <c r="G71" s="156">
        <v>85.618040752359931</v>
      </c>
    </row>
    <row r="72" spans="1:7" x14ac:dyDescent="0.35">
      <c r="A72" s="260"/>
      <c r="B72" s="257"/>
      <c r="C72" s="155">
        <v>2011</v>
      </c>
      <c r="D72" s="152">
        <v>5.1381956617086004</v>
      </c>
      <c r="E72" s="152">
        <v>0.55285752560210355</v>
      </c>
      <c r="F72" s="152">
        <v>7.2306941640564197E-4</v>
      </c>
      <c r="G72" s="156">
        <v>240.73668876994788</v>
      </c>
    </row>
    <row r="73" spans="1:7" x14ac:dyDescent="0.35">
      <c r="A73" s="260"/>
      <c r="B73" s="257"/>
      <c r="C73" s="155">
        <v>2012</v>
      </c>
      <c r="D73" s="152">
        <v>4.8002243893584486</v>
      </c>
      <c r="E73" s="152">
        <v>0.54893225152967906</v>
      </c>
      <c r="F73" s="152">
        <v>1.0773306692409151E-3</v>
      </c>
      <c r="G73" s="156">
        <v>359.61998473369255</v>
      </c>
    </row>
    <row r="74" spans="1:7" x14ac:dyDescent="0.35">
      <c r="A74" s="260"/>
      <c r="B74" s="257"/>
      <c r="C74" s="155">
        <v>2013</v>
      </c>
      <c r="D74" s="152">
        <v>4.4879782574672618</v>
      </c>
      <c r="E74" s="152">
        <v>0.54388413003720215</v>
      </c>
      <c r="F74" s="152">
        <v>1.6222723741640156E-3</v>
      </c>
      <c r="G74" s="156">
        <v>270.79471029858502</v>
      </c>
    </row>
    <row r="75" spans="1:7" x14ac:dyDescent="0.35">
      <c r="A75" s="260"/>
      <c r="B75" s="257"/>
      <c r="C75" s="155">
        <v>2014</v>
      </c>
      <c r="D75" s="152">
        <v>4.2954495002337953</v>
      </c>
      <c r="E75" s="152">
        <v>0.53665684816430537</v>
      </c>
      <c r="F75" s="152">
        <v>2.2323184781417775E-3</v>
      </c>
      <c r="G75" s="156">
        <v>233.59604886996877</v>
      </c>
    </row>
    <row r="76" spans="1:7" x14ac:dyDescent="0.35">
      <c r="A76" s="260"/>
      <c r="B76" s="257"/>
      <c r="C76" s="155">
        <v>2015</v>
      </c>
      <c r="D76" s="152">
        <v>4.1123975940858513</v>
      </c>
      <c r="E76" s="152">
        <v>0.5307633019484479</v>
      </c>
      <c r="F76" s="152">
        <v>2.7825290562016325E-3</v>
      </c>
      <c r="G76" s="156">
        <v>247.79687254776906</v>
      </c>
    </row>
    <row r="77" spans="1:7" x14ac:dyDescent="0.35">
      <c r="A77" s="260"/>
      <c r="B77" s="257"/>
      <c r="C77" s="155">
        <v>2016</v>
      </c>
      <c r="D77" s="152">
        <v>3.8892449158662048</v>
      </c>
      <c r="E77" s="152">
        <v>0.52279626065798479</v>
      </c>
      <c r="F77" s="152">
        <v>3.1492370229275106E-3</v>
      </c>
      <c r="G77" s="156">
        <v>212.32696208878622</v>
      </c>
    </row>
    <row r="78" spans="1:7" x14ac:dyDescent="0.35">
      <c r="A78" s="260"/>
      <c r="B78" s="257"/>
      <c r="C78" s="155">
        <v>2017</v>
      </c>
      <c r="D78" s="152">
        <v>3.6724558478575755</v>
      </c>
      <c r="E78" s="152">
        <v>0.51401664406557468</v>
      </c>
      <c r="F78" s="152">
        <v>3.3134057844966674E-3</v>
      </c>
      <c r="G78" s="156">
        <v>201.89667867713746</v>
      </c>
    </row>
    <row r="79" spans="1:7" x14ac:dyDescent="0.35">
      <c r="A79" s="260"/>
      <c r="B79" s="257"/>
      <c r="C79" s="155">
        <v>2018</v>
      </c>
      <c r="D79" s="152">
        <v>3.4671170143151424</v>
      </c>
      <c r="E79" s="152">
        <v>0.50558281330988109</v>
      </c>
      <c r="F79" s="152">
        <v>3.3839316148150506E-3</v>
      </c>
      <c r="G79" s="156">
        <v>227.28772206564517</v>
      </c>
    </row>
    <row r="80" spans="1:7" x14ac:dyDescent="0.35">
      <c r="A80" s="260"/>
      <c r="B80" s="257"/>
      <c r="C80" s="155">
        <v>2019</v>
      </c>
      <c r="D80" s="152">
        <v>3.2906182618977824</v>
      </c>
      <c r="E80" s="152">
        <v>0.49663627648095116</v>
      </c>
      <c r="F80" s="152">
        <v>3.4029591109872798E-3</v>
      </c>
      <c r="G80" s="156">
        <v>181.10823509895624</v>
      </c>
    </row>
    <row r="81" spans="1:7" x14ac:dyDescent="0.35">
      <c r="A81" s="260"/>
      <c r="B81" s="257"/>
      <c r="C81" s="155">
        <v>2020</v>
      </c>
      <c r="D81" s="152">
        <v>3.1697934899104108</v>
      </c>
      <c r="E81" s="152">
        <v>0.48358050432849703</v>
      </c>
      <c r="F81" s="152">
        <v>3.3340888769336596E-3</v>
      </c>
      <c r="G81" s="156">
        <v>176.93340268722926</v>
      </c>
    </row>
    <row r="82" spans="1:7" x14ac:dyDescent="0.35">
      <c r="A82" s="260"/>
      <c r="B82" s="257"/>
      <c r="C82" s="155">
        <v>2021</v>
      </c>
      <c r="D82" s="152">
        <v>2.9767455807201366</v>
      </c>
      <c r="E82" s="152">
        <v>0.46997630154044356</v>
      </c>
      <c r="F82" s="152">
        <v>3.2564406361580344E-3</v>
      </c>
      <c r="G82" s="156">
        <v>256.89212945227405</v>
      </c>
    </row>
    <row r="83" spans="1:7" x14ac:dyDescent="0.35">
      <c r="A83" s="260"/>
      <c r="B83" s="257"/>
      <c r="C83" s="155">
        <v>2022</v>
      </c>
      <c r="D83" s="165">
        <v>2.7754650246239558</v>
      </c>
      <c r="E83" s="165">
        <v>0.45445658121260385</v>
      </c>
      <c r="F83" s="165">
        <v>3.1766613435347682E-3</v>
      </c>
      <c r="G83" s="166">
        <v>248.92306497266344</v>
      </c>
    </row>
    <row r="84" spans="1:7" x14ac:dyDescent="0.35">
      <c r="A84" s="260"/>
      <c r="B84" s="257"/>
      <c r="C84" s="155">
        <v>2023</v>
      </c>
      <c r="D84" s="165">
        <v>2.5541101152065724</v>
      </c>
      <c r="E84" s="165">
        <v>0.43333591243702235</v>
      </c>
      <c r="F84" s="165">
        <v>3.0928470675289405E-3</v>
      </c>
      <c r="G84" s="166">
        <v>214.96885220955127</v>
      </c>
    </row>
    <row r="85" spans="1:7" ht="12.75" thickBot="1" x14ac:dyDescent="0.4">
      <c r="A85" s="261"/>
      <c r="B85" s="258"/>
      <c r="C85" s="157">
        <v>2024</v>
      </c>
      <c r="D85" s="158">
        <v>2.3027646876136267</v>
      </c>
      <c r="E85" s="158">
        <v>0.40437534905325911</v>
      </c>
      <c r="F85" s="158">
        <v>3.0024526170759481E-3</v>
      </c>
      <c r="G85" s="159">
        <v>215.8177613311326</v>
      </c>
    </row>
    <row r="86" spans="1:7" ht="12.75" thickBot="1" x14ac:dyDescent="0.4">
      <c r="A86" s="195"/>
      <c r="B86" s="196"/>
      <c r="C86" s="197"/>
      <c r="D86" s="198" t="s">
        <v>46</v>
      </c>
      <c r="E86" s="199" t="s">
        <v>82</v>
      </c>
      <c r="F86" s="199" t="s">
        <v>83</v>
      </c>
      <c r="G86" s="200" t="s">
        <v>47</v>
      </c>
    </row>
    <row r="87" spans="1:7" x14ac:dyDescent="0.35">
      <c r="A87" s="260" t="s">
        <v>107</v>
      </c>
      <c r="B87" s="257" t="s">
        <v>88</v>
      </c>
      <c r="C87" s="163">
        <v>1998</v>
      </c>
      <c r="D87" s="153">
        <v>1.7193029429959787</v>
      </c>
      <c r="E87" s="153">
        <v>1.0798001362588612</v>
      </c>
      <c r="F87" s="153">
        <v>4.4117505649114916E-3</v>
      </c>
      <c r="G87" s="154">
        <v>363.20035425654464</v>
      </c>
    </row>
    <row r="88" spans="1:7" x14ac:dyDescent="0.35">
      <c r="A88" s="260"/>
      <c r="B88" s="257"/>
      <c r="C88" s="155">
        <v>1999</v>
      </c>
      <c r="D88" s="152">
        <v>1.3784988428501883</v>
      </c>
      <c r="E88" s="152">
        <v>0.87053127283116361</v>
      </c>
      <c r="F88" s="152">
        <v>4.3041406674711995E-3</v>
      </c>
      <c r="G88" s="156">
        <v>353.6353223274478</v>
      </c>
    </row>
    <row r="89" spans="1:7" x14ac:dyDescent="0.35">
      <c r="A89" s="260"/>
      <c r="B89" s="257"/>
      <c r="C89" s="155">
        <v>2000</v>
      </c>
      <c r="D89" s="152">
        <v>1.1162860701562904</v>
      </c>
      <c r="E89" s="152">
        <v>0.67586004275090716</v>
      </c>
      <c r="F89" s="152">
        <v>4.162518405029029E-3</v>
      </c>
      <c r="G89" s="156">
        <v>354.74349860678126</v>
      </c>
    </row>
    <row r="90" spans="1:7" x14ac:dyDescent="0.35">
      <c r="A90" s="260"/>
      <c r="B90" s="257"/>
      <c r="C90" s="155">
        <v>2001</v>
      </c>
      <c r="D90" s="152">
        <v>1.0525823421296201</v>
      </c>
      <c r="E90" s="152">
        <v>0.621712441784259</v>
      </c>
      <c r="F90" s="152">
        <v>4.1158025042553267E-3</v>
      </c>
      <c r="G90" s="156">
        <v>353.70847259430252</v>
      </c>
    </row>
    <row r="91" spans="1:7" x14ac:dyDescent="0.35">
      <c r="A91" s="260"/>
      <c r="B91" s="257"/>
      <c r="C91" s="155">
        <v>2002</v>
      </c>
      <c r="D91" s="152">
        <v>0.99439086554935074</v>
      </c>
      <c r="E91" s="152">
        <v>0.58870576168679278</v>
      </c>
      <c r="F91" s="152">
        <v>4.1764415166642812E-3</v>
      </c>
      <c r="G91" s="156">
        <v>352.60959896307583</v>
      </c>
    </row>
    <row r="92" spans="1:7" x14ac:dyDescent="0.35">
      <c r="A92" s="260"/>
      <c r="B92" s="257"/>
      <c r="C92" s="155">
        <v>2003</v>
      </c>
      <c r="D92" s="152">
        <v>0.91257289782697748</v>
      </c>
      <c r="E92" s="152">
        <v>0.52430052679893857</v>
      </c>
      <c r="F92" s="152">
        <v>4.2117098066691769E-3</v>
      </c>
      <c r="G92" s="156">
        <v>353.03688330795291</v>
      </c>
    </row>
    <row r="93" spans="1:7" x14ac:dyDescent="0.35">
      <c r="A93" s="260"/>
      <c r="B93" s="257"/>
      <c r="C93" s="155">
        <v>2004</v>
      </c>
      <c r="D93" s="152">
        <v>0.69900235918928255</v>
      </c>
      <c r="E93" s="152">
        <v>9.5019126912904872E-2</v>
      </c>
      <c r="F93" s="152">
        <v>3.2702590421458601E-4</v>
      </c>
      <c r="G93" s="156">
        <v>367.29287160711084</v>
      </c>
    </row>
    <row r="94" spans="1:7" x14ac:dyDescent="0.35">
      <c r="A94" s="260"/>
      <c r="B94" s="257"/>
      <c r="C94" s="155">
        <v>2005</v>
      </c>
      <c r="D94" s="152">
        <v>0.64643802400144645</v>
      </c>
      <c r="E94" s="152">
        <v>9.3289345400650023E-2</v>
      </c>
      <c r="F94" s="152">
        <v>4.2404915056387204E-4</v>
      </c>
      <c r="G94" s="156">
        <v>361.10202059381572</v>
      </c>
    </row>
    <row r="95" spans="1:7" x14ac:dyDescent="0.35">
      <c r="A95" s="260"/>
      <c r="B95" s="257"/>
      <c r="C95" s="155">
        <v>2006</v>
      </c>
      <c r="D95" s="152">
        <v>0.46809561407168654</v>
      </c>
      <c r="E95" s="152">
        <v>8.3370256761805442E-2</v>
      </c>
      <c r="F95" s="152">
        <v>3.7708877480899743E-4</v>
      </c>
      <c r="G95" s="156">
        <v>361.90038456113956</v>
      </c>
    </row>
    <row r="96" spans="1:7" x14ac:dyDescent="0.35">
      <c r="A96" s="260"/>
      <c r="B96" s="257"/>
      <c r="C96" s="155">
        <v>2007</v>
      </c>
      <c r="D96" s="152">
        <v>0.34669710211786936</v>
      </c>
      <c r="E96" s="152">
        <v>8.3936598749474775E-2</v>
      </c>
      <c r="F96" s="152">
        <v>2.5178168744709341E-4</v>
      </c>
      <c r="G96" s="156">
        <v>353.11935178763576</v>
      </c>
    </row>
    <row r="97" spans="1:7" x14ac:dyDescent="0.35">
      <c r="A97" s="260"/>
      <c r="B97" s="257"/>
      <c r="C97" s="155">
        <v>2008</v>
      </c>
      <c r="D97" s="152">
        <v>0.24670113180254241</v>
      </c>
      <c r="E97" s="152">
        <v>7.9909572708208268E-2</v>
      </c>
      <c r="F97" s="152">
        <v>2.6720575222413526E-4</v>
      </c>
      <c r="G97" s="156">
        <v>354.93633598744913</v>
      </c>
    </row>
    <row r="98" spans="1:7" x14ac:dyDescent="0.35">
      <c r="A98" s="260"/>
      <c r="B98" s="257"/>
      <c r="C98" s="155">
        <v>2009</v>
      </c>
      <c r="D98" s="152">
        <v>0.22969798177366779</v>
      </c>
      <c r="E98" s="152">
        <v>7.6622946328999492E-2</v>
      </c>
      <c r="F98" s="152">
        <v>3.1161157281417424E-4</v>
      </c>
      <c r="G98" s="156">
        <v>336.21452192258658</v>
      </c>
    </row>
    <row r="99" spans="1:7" x14ac:dyDescent="0.35">
      <c r="A99" s="260"/>
      <c r="B99" s="257"/>
      <c r="C99" s="155">
        <v>2010</v>
      </c>
      <c r="D99" s="152">
        <v>0.22699041367335598</v>
      </c>
      <c r="E99" s="152">
        <v>7.3542237397468777E-2</v>
      </c>
      <c r="F99" s="152">
        <v>3.7972618296272395E-4</v>
      </c>
      <c r="G99" s="156">
        <v>305.70843398105501</v>
      </c>
    </row>
    <row r="100" spans="1:7" x14ac:dyDescent="0.35">
      <c r="A100" s="260"/>
      <c r="B100" s="257"/>
      <c r="C100" s="155">
        <v>2011</v>
      </c>
      <c r="D100" s="152">
        <v>0.18494455573209262</v>
      </c>
      <c r="E100" s="152">
        <v>7.146504459183449E-2</v>
      </c>
      <c r="F100" s="152">
        <v>5.4900346564221072E-4</v>
      </c>
      <c r="G100" s="156">
        <v>317.97476037092991</v>
      </c>
    </row>
    <row r="101" spans="1:7" x14ac:dyDescent="0.35">
      <c r="A101" s="260"/>
      <c r="B101" s="257"/>
      <c r="C101" s="155">
        <v>2012</v>
      </c>
      <c r="D101" s="152">
        <v>0.1460841649838801</v>
      </c>
      <c r="E101" s="152">
        <v>6.7850650205546315E-2</v>
      </c>
      <c r="F101" s="152">
        <v>7.6463453419797734E-4</v>
      </c>
      <c r="G101" s="156">
        <v>303.28956721037878</v>
      </c>
    </row>
    <row r="102" spans="1:7" x14ac:dyDescent="0.35">
      <c r="A102" s="260"/>
      <c r="B102" s="257"/>
      <c r="C102" s="155">
        <v>2013</v>
      </c>
      <c r="D102" s="152">
        <v>0.11354117500578545</v>
      </c>
      <c r="E102" s="152">
        <v>6.464512576749476E-2</v>
      </c>
      <c r="F102" s="152">
        <v>1.1369436420565083E-3</v>
      </c>
      <c r="G102" s="156">
        <v>294.42364049006807</v>
      </c>
    </row>
    <row r="103" spans="1:7" x14ac:dyDescent="0.35">
      <c r="A103" s="260"/>
      <c r="B103" s="257"/>
      <c r="C103" s="155">
        <v>2014</v>
      </c>
      <c r="D103" s="152">
        <v>0.10865043980424618</v>
      </c>
      <c r="E103" s="152">
        <v>6.1934467939264083E-2</v>
      </c>
      <c r="F103" s="152">
        <v>1.5944680923310845E-3</v>
      </c>
      <c r="G103" s="156">
        <v>294.57543971742206</v>
      </c>
    </row>
    <row r="104" spans="1:7" x14ac:dyDescent="0.35">
      <c r="A104" s="260"/>
      <c r="B104" s="257"/>
      <c r="C104" s="155">
        <v>2015</v>
      </c>
      <c r="D104" s="152">
        <v>0.10374662283794796</v>
      </c>
      <c r="E104" s="152">
        <v>5.9352191930287672E-2</v>
      </c>
      <c r="F104" s="152">
        <v>1.9827278629790182E-3</v>
      </c>
      <c r="G104" s="156">
        <v>288.89351576592031</v>
      </c>
    </row>
    <row r="105" spans="1:7" x14ac:dyDescent="0.35">
      <c r="A105" s="260"/>
      <c r="B105" s="257"/>
      <c r="C105" s="155">
        <v>2016</v>
      </c>
      <c r="D105" s="152">
        <v>8.7955109230396789E-2</v>
      </c>
      <c r="E105" s="152">
        <v>5.9128358846911019E-2</v>
      </c>
      <c r="F105" s="152">
        <v>2.2509298349071053E-3</v>
      </c>
      <c r="G105" s="156">
        <v>283.09263900102735</v>
      </c>
    </row>
    <row r="106" spans="1:7" x14ac:dyDescent="0.35">
      <c r="A106" s="260"/>
      <c r="B106" s="257"/>
      <c r="C106" s="155">
        <v>2017</v>
      </c>
      <c r="D106" s="152">
        <v>7.4495519355459477E-2</v>
      </c>
      <c r="E106" s="152">
        <v>5.5579100041230692E-2</v>
      </c>
      <c r="F106" s="152">
        <v>2.4074743069100314E-3</v>
      </c>
      <c r="G106" s="156">
        <v>285.80447775481781</v>
      </c>
    </row>
    <row r="107" spans="1:7" x14ac:dyDescent="0.35">
      <c r="A107" s="260"/>
      <c r="B107" s="257"/>
      <c r="C107" s="155">
        <v>2018</v>
      </c>
      <c r="D107" s="152">
        <v>5.8192284430047321E-2</v>
      </c>
      <c r="E107" s="152">
        <v>5.2517773382692583E-2</v>
      </c>
      <c r="F107" s="152">
        <v>2.4979737800994331E-3</v>
      </c>
      <c r="G107" s="156">
        <v>285.17176656518228</v>
      </c>
    </row>
    <row r="108" spans="1:7" x14ac:dyDescent="0.35">
      <c r="A108" s="260"/>
      <c r="B108" s="257"/>
      <c r="C108" s="155">
        <v>2019</v>
      </c>
      <c r="D108" s="152">
        <v>5.3308545132898212E-2</v>
      </c>
      <c r="E108" s="152">
        <v>4.8991752126875024E-2</v>
      </c>
      <c r="F108" s="152">
        <v>2.3462822647616318E-3</v>
      </c>
      <c r="G108" s="156">
        <v>281.52757822753858</v>
      </c>
    </row>
    <row r="109" spans="1:7" x14ac:dyDescent="0.35">
      <c r="A109" s="260"/>
      <c r="B109" s="257"/>
      <c r="C109" s="155">
        <v>2020</v>
      </c>
      <c r="D109" s="152">
        <v>4.54761970535906E-2</v>
      </c>
      <c r="E109" s="152">
        <v>4.5516927589931686E-2</v>
      </c>
      <c r="F109" s="152">
        <v>1.6743239005853499E-3</v>
      </c>
      <c r="G109" s="156">
        <v>273.56511911109038</v>
      </c>
    </row>
    <row r="110" spans="1:7" x14ac:dyDescent="0.35">
      <c r="A110" s="260"/>
      <c r="B110" s="257"/>
      <c r="C110" s="155">
        <v>2021</v>
      </c>
      <c r="D110" s="152">
        <v>4.1007341526722224E-2</v>
      </c>
      <c r="E110" s="152">
        <v>4.1628640840672811E-2</v>
      </c>
      <c r="F110" s="152">
        <v>1.0343923364827857E-3</v>
      </c>
      <c r="G110" s="156">
        <v>264.11494024002985</v>
      </c>
    </row>
    <row r="111" spans="1:7" x14ac:dyDescent="0.35">
      <c r="A111" s="260"/>
      <c r="B111" s="257"/>
      <c r="C111" s="155">
        <v>2022</v>
      </c>
      <c r="D111" s="152">
        <v>3.403510675551151E-2</v>
      </c>
      <c r="E111" s="152">
        <v>3.7514938377895643E-2</v>
      </c>
      <c r="F111" s="152">
        <v>1.0300250854492106E-3</v>
      </c>
      <c r="G111" s="156">
        <v>255.30303240632242</v>
      </c>
    </row>
    <row r="112" spans="1:7" x14ac:dyDescent="0.35">
      <c r="A112" s="260"/>
      <c r="B112" s="257"/>
      <c r="C112" s="155">
        <v>2023</v>
      </c>
      <c r="D112" s="152">
        <v>3.0506694129522418E-2</v>
      </c>
      <c r="E112" s="152">
        <v>3.3273443194825898E-2</v>
      </c>
      <c r="F112" s="152">
        <v>1.0260790413425607E-3</v>
      </c>
      <c r="G112" s="156">
        <v>246.58884301870089</v>
      </c>
    </row>
    <row r="113" spans="1:7" ht="12.75" thickBot="1" x14ac:dyDescent="0.4">
      <c r="A113" s="261"/>
      <c r="B113" s="258"/>
      <c r="C113" s="157">
        <v>2024</v>
      </c>
      <c r="D113" s="158">
        <v>2.7190990777269636E-2</v>
      </c>
      <c r="E113" s="158">
        <v>2.907220430318341E-2</v>
      </c>
      <c r="F113" s="158">
        <v>1.0225960406879649E-3</v>
      </c>
      <c r="G113" s="159">
        <v>237.96845355923625</v>
      </c>
    </row>
    <row r="114" spans="1:7" ht="12.75" thickBot="1" x14ac:dyDescent="0.4">
      <c r="A114" s="195"/>
      <c r="B114" s="196"/>
      <c r="C114" s="197"/>
      <c r="D114" s="198" t="s">
        <v>46</v>
      </c>
      <c r="E114" s="199" t="s">
        <v>82</v>
      </c>
      <c r="F114" s="199" t="s">
        <v>83</v>
      </c>
      <c r="G114" s="200" t="s">
        <v>47</v>
      </c>
    </row>
    <row r="115" spans="1:7" x14ac:dyDescent="0.35">
      <c r="A115" s="302" t="s">
        <v>86</v>
      </c>
      <c r="B115" s="257" t="s">
        <v>89</v>
      </c>
      <c r="C115" s="163">
        <v>1998</v>
      </c>
      <c r="D115" s="153">
        <v>1.340771902612597</v>
      </c>
      <c r="E115" s="153">
        <v>1.5975859414688416</v>
      </c>
      <c r="F115" s="153">
        <v>3.9934681027038229E-3</v>
      </c>
      <c r="G115" s="154">
        <v>492.43987144736394</v>
      </c>
    </row>
    <row r="116" spans="1:7" x14ac:dyDescent="0.35">
      <c r="A116" s="302"/>
      <c r="B116" s="257"/>
      <c r="C116" s="155">
        <v>1999</v>
      </c>
      <c r="D116" s="152">
        <v>1.3203786786262255</v>
      </c>
      <c r="E116" s="152">
        <v>1.6313100464308579</v>
      </c>
      <c r="F116" s="152">
        <v>3.9605936608273339E-3</v>
      </c>
      <c r="G116" s="156">
        <v>492.16360767251228</v>
      </c>
    </row>
    <row r="117" spans="1:7" x14ac:dyDescent="0.35">
      <c r="A117" s="302"/>
      <c r="B117" s="257"/>
      <c r="C117" s="155">
        <v>2000</v>
      </c>
      <c r="D117" s="152">
        <v>1.3366907310455283</v>
      </c>
      <c r="E117" s="152">
        <v>1.6640292646439196</v>
      </c>
      <c r="F117" s="152">
        <v>3.9167625793995143E-3</v>
      </c>
      <c r="G117" s="156">
        <v>549.42276290842631</v>
      </c>
    </row>
    <row r="118" spans="1:7" x14ac:dyDescent="0.35">
      <c r="A118" s="302"/>
      <c r="B118" s="257"/>
      <c r="C118" s="155">
        <v>2001</v>
      </c>
      <c r="D118" s="152">
        <v>1.3361496328781981</v>
      </c>
      <c r="E118" s="152">
        <v>1.6523542200496071</v>
      </c>
      <c r="F118" s="152">
        <v>3.877673911003114E-3</v>
      </c>
      <c r="G118" s="156">
        <v>549.17711230877092</v>
      </c>
    </row>
    <row r="119" spans="1:7" x14ac:dyDescent="0.35">
      <c r="A119" s="302"/>
      <c r="B119" s="257"/>
      <c r="C119" s="155">
        <v>2002</v>
      </c>
      <c r="D119" s="152">
        <v>1.2920327842265087</v>
      </c>
      <c r="E119" s="152">
        <v>1.5816445762223652</v>
      </c>
      <c r="F119" s="152">
        <v>3.8634989094742324E-3</v>
      </c>
      <c r="G119" s="156">
        <v>548.88120118009363</v>
      </c>
    </row>
    <row r="120" spans="1:7" x14ac:dyDescent="0.35">
      <c r="A120" s="302"/>
      <c r="B120" s="257"/>
      <c r="C120" s="155">
        <v>2003</v>
      </c>
      <c r="D120" s="152">
        <v>1.1720425218665911</v>
      </c>
      <c r="E120" s="152">
        <v>1.2233556000202004</v>
      </c>
      <c r="F120" s="152">
        <v>3.8417921453510573E-3</v>
      </c>
      <c r="G120" s="156">
        <v>549.55183472290503</v>
      </c>
    </row>
    <row r="121" spans="1:7" x14ac:dyDescent="0.35">
      <c r="A121" s="302"/>
      <c r="B121" s="257"/>
      <c r="C121" s="155">
        <v>2004</v>
      </c>
      <c r="D121" s="152">
        <v>0.67111901447110311</v>
      </c>
      <c r="E121" s="152">
        <v>0.14694697645538177</v>
      </c>
      <c r="F121" s="152">
        <v>2.3924562758998442E-4</v>
      </c>
      <c r="G121" s="156">
        <v>558.02096266695128</v>
      </c>
    </row>
    <row r="122" spans="1:7" x14ac:dyDescent="0.35">
      <c r="A122" s="302"/>
      <c r="B122" s="257"/>
      <c r="C122" s="155">
        <v>2005</v>
      </c>
      <c r="D122" s="152">
        <v>0.65109316190921174</v>
      </c>
      <c r="E122" s="152">
        <v>0.14269350014378837</v>
      </c>
      <c r="F122" s="152">
        <v>6.3957660734757175E-4</v>
      </c>
      <c r="G122" s="156">
        <v>550.31519841831789</v>
      </c>
    </row>
    <row r="123" spans="1:7" x14ac:dyDescent="0.35">
      <c r="A123" s="302"/>
      <c r="B123" s="257"/>
      <c r="C123" s="155">
        <v>2006</v>
      </c>
      <c r="D123" s="152">
        <v>0.45651241755034572</v>
      </c>
      <c r="E123" s="152">
        <v>4.909443061902103E-2</v>
      </c>
      <c r="F123" s="152">
        <v>5.4809192793531703E-4</v>
      </c>
      <c r="G123" s="156">
        <v>536.79770561243879</v>
      </c>
    </row>
    <row r="124" spans="1:7" x14ac:dyDescent="0.35">
      <c r="A124" s="302"/>
      <c r="B124" s="257"/>
      <c r="C124" s="155">
        <v>2007</v>
      </c>
      <c r="D124" s="152">
        <v>0.36752828715322999</v>
      </c>
      <c r="E124" s="152">
        <v>8.6015802205663169E-2</v>
      </c>
      <c r="F124" s="152">
        <v>2.5083742117386993E-4</v>
      </c>
      <c r="G124" s="156">
        <v>540.25642900082755</v>
      </c>
    </row>
    <row r="125" spans="1:7" x14ac:dyDescent="0.35">
      <c r="A125" s="302"/>
      <c r="B125" s="257"/>
      <c r="C125" s="155">
        <v>2008</v>
      </c>
      <c r="D125" s="152">
        <v>0.26555161743425271</v>
      </c>
      <c r="E125" s="152">
        <v>8.4558324787722322E-2</v>
      </c>
      <c r="F125" s="152">
        <v>2.8169075665695538E-4</v>
      </c>
      <c r="G125" s="156">
        <v>539.76247957444116</v>
      </c>
    </row>
    <row r="126" spans="1:7" x14ac:dyDescent="0.35">
      <c r="A126" s="302"/>
      <c r="B126" s="257"/>
      <c r="C126" s="155">
        <v>2009</v>
      </c>
      <c r="D126" s="152">
        <v>0.25674814541122004</v>
      </c>
      <c r="E126" s="152">
        <v>8.279590699939382E-2</v>
      </c>
      <c r="F126" s="152">
        <v>3.5108732794171858E-4</v>
      </c>
      <c r="G126" s="156">
        <v>510.52443001737026</v>
      </c>
    </row>
    <row r="127" spans="1:7" x14ac:dyDescent="0.35">
      <c r="A127" s="302"/>
      <c r="B127" s="257"/>
      <c r="C127" s="155">
        <v>2010</v>
      </c>
      <c r="D127" s="152">
        <v>0.23676059077569481</v>
      </c>
      <c r="E127" s="152">
        <v>7.8335057840532407E-2</v>
      </c>
      <c r="F127" s="152">
        <v>4.5772024253567682E-4</v>
      </c>
      <c r="G127" s="156">
        <v>480.48136926929629</v>
      </c>
    </row>
    <row r="128" spans="1:7" x14ac:dyDescent="0.35">
      <c r="A128" s="302"/>
      <c r="B128" s="257"/>
      <c r="C128" s="155">
        <v>2011</v>
      </c>
      <c r="D128" s="152">
        <v>0.19614815219612883</v>
      </c>
      <c r="E128" s="152">
        <v>7.6184235699692099E-2</v>
      </c>
      <c r="F128" s="152">
        <v>6.1110543199181084E-4</v>
      </c>
      <c r="G128" s="156">
        <v>471.23420886732004</v>
      </c>
    </row>
    <row r="129" spans="1:7" x14ac:dyDescent="0.35">
      <c r="A129" s="302"/>
      <c r="B129" s="257"/>
      <c r="C129" s="155">
        <v>2012</v>
      </c>
      <c r="D129" s="152">
        <v>0.15250602649609615</v>
      </c>
      <c r="E129" s="152">
        <v>7.1707019977919395E-2</v>
      </c>
      <c r="F129" s="152">
        <v>9.479954428906356E-4</v>
      </c>
      <c r="G129" s="156">
        <v>468.29325589543009</v>
      </c>
    </row>
    <row r="130" spans="1:7" x14ac:dyDescent="0.35">
      <c r="A130" s="302"/>
      <c r="B130" s="257"/>
      <c r="C130" s="155">
        <v>2013</v>
      </c>
      <c r="D130" s="152">
        <v>0.13046416315699497</v>
      </c>
      <c r="E130" s="152">
        <v>7.2334958066274366E-2</v>
      </c>
      <c r="F130" s="152">
        <v>1.2045728783572525E-3</v>
      </c>
      <c r="G130" s="156">
        <v>457.47899409038968</v>
      </c>
    </row>
    <row r="131" spans="1:7" x14ac:dyDescent="0.35">
      <c r="A131" s="302"/>
      <c r="B131" s="257"/>
      <c r="C131" s="155">
        <v>2014</v>
      </c>
      <c r="D131" s="152">
        <v>0.12468504098033123</v>
      </c>
      <c r="E131" s="152">
        <v>6.9569564499842293E-2</v>
      </c>
      <c r="F131" s="152">
        <v>1.6693738544104227E-3</v>
      </c>
      <c r="G131" s="156">
        <v>450.34693275998245</v>
      </c>
    </row>
    <row r="132" spans="1:7" x14ac:dyDescent="0.35">
      <c r="A132" s="302"/>
      <c r="B132" s="257"/>
      <c r="C132" s="155">
        <v>2015</v>
      </c>
      <c r="D132" s="152">
        <v>0.1172752908438202</v>
      </c>
      <c r="E132" s="152">
        <v>6.6332733448545261E-2</v>
      </c>
      <c r="F132" s="152">
        <v>2.1046785593803793E-3</v>
      </c>
      <c r="G132" s="156">
        <v>442.7838843378247</v>
      </c>
    </row>
    <row r="133" spans="1:7" x14ac:dyDescent="0.35">
      <c r="A133" s="302"/>
      <c r="B133" s="257"/>
      <c r="C133" s="155">
        <v>2016</v>
      </c>
      <c r="D133" s="152">
        <v>9.7090564680132635E-2</v>
      </c>
      <c r="E133" s="152">
        <v>6.4537050613580407E-2</v>
      </c>
      <c r="F133" s="152">
        <v>2.3213437903075243E-3</v>
      </c>
      <c r="G133" s="156">
        <v>431.1736311969446</v>
      </c>
    </row>
    <row r="134" spans="1:7" x14ac:dyDescent="0.35">
      <c r="A134" s="302"/>
      <c r="B134" s="257"/>
      <c r="C134" s="155">
        <v>2017</v>
      </c>
      <c r="D134" s="152">
        <v>8.3669238884573213E-2</v>
      </c>
      <c r="E134" s="152">
        <v>6.1242050289506113E-2</v>
      </c>
      <c r="F134" s="152">
        <v>2.4475654215028665E-3</v>
      </c>
      <c r="G134" s="156">
        <v>423.58411485359949</v>
      </c>
    </row>
    <row r="135" spans="1:7" x14ac:dyDescent="0.35">
      <c r="A135" s="302"/>
      <c r="B135" s="257"/>
      <c r="C135" s="155">
        <v>2018</v>
      </c>
      <c r="D135" s="152">
        <v>6.5189603450127698E-2</v>
      </c>
      <c r="E135" s="152">
        <v>5.7683998466093227E-2</v>
      </c>
      <c r="F135" s="152">
        <v>2.5550626645300411E-3</v>
      </c>
      <c r="G135" s="156">
        <v>423.95216679986476</v>
      </c>
    </row>
    <row r="136" spans="1:7" x14ac:dyDescent="0.35">
      <c r="A136" s="302"/>
      <c r="B136" s="257"/>
      <c r="C136" s="155">
        <v>2019</v>
      </c>
      <c r="D136" s="152">
        <v>6.2441001943064976E-2</v>
      </c>
      <c r="E136" s="152">
        <v>5.5523873513457458E-2</v>
      </c>
      <c r="F136" s="152">
        <v>2.3663572032960865E-3</v>
      </c>
      <c r="G136" s="156">
        <v>407.25334207180634</v>
      </c>
    </row>
    <row r="137" spans="1:7" x14ac:dyDescent="0.35">
      <c r="A137" s="302"/>
      <c r="B137" s="257"/>
      <c r="C137" s="155">
        <v>2020</v>
      </c>
      <c r="D137" s="152">
        <v>5.2585114002114061E-2</v>
      </c>
      <c r="E137" s="152">
        <v>5.1323228632559906E-2</v>
      </c>
      <c r="F137" s="152">
        <v>1.7124820489481064E-3</v>
      </c>
      <c r="G137" s="156">
        <v>407.3314169967436</v>
      </c>
    </row>
    <row r="138" spans="1:7" x14ac:dyDescent="0.35">
      <c r="A138" s="302"/>
      <c r="B138" s="257"/>
      <c r="C138" s="155">
        <v>2021</v>
      </c>
      <c r="D138" s="152">
        <v>4.7573605429131589E-2</v>
      </c>
      <c r="E138" s="152">
        <v>4.6975082509274887E-2</v>
      </c>
      <c r="F138" s="152">
        <v>1.0402243137265172E-3</v>
      </c>
      <c r="G138" s="156">
        <v>386.62142255489124</v>
      </c>
    </row>
    <row r="139" spans="1:7" x14ac:dyDescent="0.35">
      <c r="A139" s="302"/>
      <c r="B139" s="257"/>
      <c r="C139" s="155">
        <v>2022</v>
      </c>
      <c r="D139" s="152">
        <v>4.0454706800746885E-2</v>
      </c>
      <c r="E139" s="152">
        <v>4.283379024244325E-2</v>
      </c>
      <c r="F139" s="152">
        <v>1.0350150125938151E-3</v>
      </c>
      <c r="G139" s="156">
        <v>372.96847222864028</v>
      </c>
    </row>
    <row r="140" spans="1:7" x14ac:dyDescent="0.35">
      <c r="A140" s="302"/>
      <c r="B140" s="257"/>
      <c r="C140" s="155">
        <v>2023</v>
      </c>
      <c r="D140" s="152">
        <v>3.6047465174464284E-2</v>
      </c>
      <c r="E140" s="152">
        <v>3.809010814801083E-2</v>
      </c>
      <c r="F140" s="152">
        <v>1.029950370820689E-3</v>
      </c>
      <c r="G140" s="156">
        <v>359.41598250273785</v>
      </c>
    </row>
    <row r="141" spans="1:7" ht="12.75" thickBot="1" x14ac:dyDescent="0.4">
      <c r="A141" s="303"/>
      <c r="B141" s="258"/>
      <c r="C141" s="191">
        <v>2024</v>
      </c>
      <c r="D141" s="192">
        <v>3.0848224342998439E-2</v>
      </c>
      <c r="E141" s="193">
        <v>3.2617163998725482E-2</v>
      </c>
      <c r="F141" s="193">
        <v>1.0250222623599974E-3</v>
      </c>
      <c r="G141" s="194">
        <v>345.95001227728864</v>
      </c>
    </row>
    <row r="142" spans="1:7" ht="12.75" thickBot="1" x14ac:dyDescent="0.4">
      <c r="A142" s="201"/>
      <c r="B142" s="196"/>
      <c r="C142" s="197"/>
      <c r="D142" s="198" t="s">
        <v>46</v>
      </c>
      <c r="E142" s="199" t="s">
        <v>82</v>
      </c>
      <c r="F142" s="199" t="s">
        <v>83</v>
      </c>
      <c r="G142" s="200" t="s">
        <v>47</v>
      </c>
    </row>
    <row r="143" spans="1:7" x14ac:dyDescent="0.35">
      <c r="A143" s="260" t="s">
        <v>108</v>
      </c>
      <c r="B143" s="257" t="s">
        <v>90</v>
      </c>
      <c r="C143" s="163">
        <v>1998</v>
      </c>
      <c r="D143" s="153">
        <v>0.94713488444146754</v>
      </c>
      <c r="E143" s="153">
        <v>2.3348623414649272</v>
      </c>
      <c r="F143" s="153">
        <v>1.3724505696095733E-2</v>
      </c>
      <c r="G143" s="154">
        <v>1000.1013234370755</v>
      </c>
    </row>
    <row r="144" spans="1:7" x14ac:dyDescent="0.35">
      <c r="A144" s="260"/>
      <c r="B144" s="257"/>
      <c r="C144" s="155">
        <v>1999</v>
      </c>
      <c r="D144" s="152">
        <v>0.79674374530848247</v>
      </c>
      <c r="E144" s="152">
        <v>3.6618963460987102</v>
      </c>
      <c r="F144" s="152">
        <v>2.3573025851147657E-2</v>
      </c>
      <c r="G144" s="156">
        <v>918.5107014741476</v>
      </c>
    </row>
    <row r="145" spans="1:7" x14ac:dyDescent="0.35">
      <c r="A145" s="260"/>
      <c r="B145" s="257"/>
      <c r="C145" s="155">
        <v>2000</v>
      </c>
      <c r="D145" s="152">
        <v>0.80179557412748981</v>
      </c>
      <c r="E145" s="152">
        <v>3.3510112515049149</v>
      </c>
      <c r="F145" s="152">
        <v>2.1331374391905623E-2</v>
      </c>
      <c r="G145" s="156">
        <v>936.35454334057647</v>
      </c>
    </row>
    <row r="146" spans="1:7" x14ac:dyDescent="0.35">
      <c r="A146" s="260"/>
      <c r="B146" s="257"/>
      <c r="C146" s="155">
        <v>2001</v>
      </c>
      <c r="D146" s="152">
        <v>0.7510732233384535</v>
      </c>
      <c r="E146" s="152">
        <v>3.8350203316085754</v>
      </c>
      <c r="F146" s="152">
        <v>2.493474006959177E-2</v>
      </c>
      <c r="G146" s="156">
        <v>906.20754945603414</v>
      </c>
    </row>
    <row r="147" spans="1:7" x14ac:dyDescent="0.35">
      <c r="A147" s="260"/>
      <c r="B147" s="257"/>
      <c r="C147" s="155">
        <v>2002</v>
      </c>
      <c r="D147" s="152">
        <v>0.64298039544738583</v>
      </c>
      <c r="E147" s="152">
        <v>3.3284167794606385</v>
      </c>
      <c r="F147" s="152">
        <v>2.8450162610267057E-2</v>
      </c>
      <c r="G147" s="156">
        <v>878.62886465581619</v>
      </c>
    </row>
    <row r="148" spans="1:7" x14ac:dyDescent="0.35">
      <c r="A148" s="260"/>
      <c r="B148" s="257"/>
      <c r="C148" s="155">
        <v>2003</v>
      </c>
      <c r="D148" s="152">
        <v>0.65010660221334071</v>
      </c>
      <c r="E148" s="152">
        <v>3.0927628021983087</v>
      </c>
      <c r="F148" s="152">
        <v>2.6206505089689545E-2</v>
      </c>
      <c r="G148" s="156">
        <v>896.0827017947596</v>
      </c>
    </row>
    <row r="149" spans="1:7" x14ac:dyDescent="0.35">
      <c r="A149" s="260"/>
      <c r="B149" s="257"/>
      <c r="C149" s="155">
        <v>2004</v>
      </c>
      <c r="D149" s="152">
        <v>0.71569222501112573</v>
      </c>
      <c r="E149" s="152">
        <v>2.7600727995210779</v>
      </c>
      <c r="F149" s="152">
        <v>8.7956092563085495E-2</v>
      </c>
      <c r="G149" s="156">
        <v>826.70810975684026</v>
      </c>
    </row>
    <row r="150" spans="1:7" x14ac:dyDescent="0.35">
      <c r="A150" s="260"/>
      <c r="B150" s="257"/>
      <c r="C150" s="155">
        <v>2005</v>
      </c>
      <c r="D150" s="152">
        <v>0.70434726992197971</v>
      </c>
      <c r="E150" s="152">
        <v>2.747196424047496</v>
      </c>
      <c r="F150" s="152">
        <v>8.7857845517037625E-2</v>
      </c>
      <c r="G150" s="156">
        <v>825.85516409803108</v>
      </c>
    </row>
    <row r="151" spans="1:7" x14ac:dyDescent="0.35">
      <c r="A151" s="260"/>
      <c r="B151" s="257"/>
      <c r="C151" s="155">
        <v>2006</v>
      </c>
      <c r="D151" s="152">
        <v>0.60917162253321033</v>
      </c>
      <c r="E151" s="152">
        <v>2.3472514223803103</v>
      </c>
      <c r="F151" s="152">
        <v>6.8139129295313142E-2</v>
      </c>
      <c r="G151" s="156">
        <v>881.78829495721152</v>
      </c>
    </row>
    <row r="152" spans="1:7" x14ac:dyDescent="0.35">
      <c r="A152" s="260"/>
      <c r="B152" s="257"/>
      <c r="C152" s="155">
        <v>2007</v>
      </c>
      <c r="D152" s="152">
        <v>0.4181686593188072</v>
      </c>
      <c r="E152" s="152">
        <v>1.6036477264007756</v>
      </c>
      <c r="F152" s="152">
        <v>3.7083357238111021E-2</v>
      </c>
      <c r="G152" s="156">
        <v>928.14488524440537</v>
      </c>
    </row>
    <row r="153" spans="1:7" x14ac:dyDescent="0.35">
      <c r="A153" s="260"/>
      <c r="B153" s="257"/>
      <c r="C153" s="155">
        <v>2008</v>
      </c>
      <c r="D153" s="152">
        <v>0.34379749383662295</v>
      </c>
      <c r="E153" s="152">
        <v>1.5482601681361658</v>
      </c>
      <c r="F153" s="152">
        <v>4.4746716731714119E-2</v>
      </c>
      <c r="G153" s="156">
        <v>840.54609936833936</v>
      </c>
    </row>
    <row r="154" spans="1:7" x14ac:dyDescent="0.35">
      <c r="A154" s="260"/>
      <c r="B154" s="257"/>
      <c r="C154" s="155">
        <v>2009</v>
      </c>
      <c r="D154" s="152">
        <v>0.32847730054965563</v>
      </c>
      <c r="E154" s="152">
        <v>1.3038022336526984</v>
      </c>
      <c r="F154" s="152">
        <v>4.1218412812831937E-2</v>
      </c>
      <c r="G154" s="156">
        <v>792.73594726395982</v>
      </c>
    </row>
    <row r="155" spans="1:7" x14ac:dyDescent="0.35">
      <c r="A155" s="260"/>
      <c r="B155" s="257"/>
      <c r="C155" s="155">
        <v>2010</v>
      </c>
      <c r="D155" s="152">
        <v>0.1806120264973167</v>
      </c>
      <c r="E155" s="152">
        <v>0.60519738916044497</v>
      </c>
      <c r="F155" s="152">
        <v>1.329480162868297E-2</v>
      </c>
      <c r="G155" s="156">
        <v>817.72083079737877</v>
      </c>
    </row>
    <row r="156" spans="1:7" x14ac:dyDescent="0.35">
      <c r="A156" s="260"/>
      <c r="B156" s="257"/>
      <c r="C156" s="155">
        <v>2011</v>
      </c>
      <c r="D156" s="152">
        <v>0.17420472907408635</v>
      </c>
      <c r="E156" s="152">
        <v>0.54100844623658584</v>
      </c>
      <c r="F156" s="152">
        <v>1.0524289629081118E-2</v>
      </c>
      <c r="G156" s="156">
        <v>830.48969515462488</v>
      </c>
    </row>
    <row r="157" spans="1:7" x14ac:dyDescent="0.35">
      <c r="A157" s="260"/>
      <c r="B157" s="257"/>
      <c r="C157" s="155">
        <v>2012</v>
      </c>
      <c r="D157" s="152">
        <v>0.16634060755944677</v>
      </c>
      <c r="E157" s="152">
        <v>0.46469315921958243</v>
      </c>
      <c r="F157" s="152">
        <v>7.2022173301305326E-3</v>
      </c>
      <c r="G157" s="156">
        <v>847.17855151116657</v>
      </c>
    </row>
    <row r="158" spans="1:7" x14ac:dyDescent="0.35">
      <c r="A158" s="260"/>
      <c r="B158" s="257"/>
      <c r="C158" s="155">
        <v>2013</v>
      </c>
      <c r="D158" s="152">
        <v>0.14044790952669176</v>
      </c>
      <c r="E158" s="152">
        <v>0.4555976509920725</v>
      </c>
      <c r="F158" s="152">
        <v>7.270901723704119E-3</v>
      </c>
      <c r="G158" s="156">
        <v>845.81049403708766</v>
      </c>
    </row>
    <row r="159" spans="1:7" x14ac:dyDescent="0.35">
      <c r="A159" s="260"/>
      <c r="B159" s="257"/>
      <c r="C159" s="155">
        <v>2014</v>
      </c>
      <c r="D159" s="152">
        <v>0.12831216466265921</v>
      </c>
      <c r="E159" s="152">
        <v>0.4957703924859907</v>
      </c>
      <c r="F159" s="152">
        <v>9.59166037225858E-3</v>
      </c>
      <c r="G159" s="156">
        <v>815.77946783454797</v>
      </c>
    </row>
    <row r="160" spans="1:7" x14ac:dyDescent="0.35">
      <c r="A160" s="260"/>
      <c r="B160" s="257"/>
      <c r="C160" s="155">
        <v>2015</v>
      </c>
      <c r="D160" s="152">
        <v>0.12903953744761301</v>
      </c>
      <c r="E160" s="152">
        <v>0.45037164593986106</v>
      </c>
      <c r="F160" s="152">
        <v>7.9490384280254383E-3</v>
      </c>
      <c r="G160" s="156">
        <v>819.75332700321633</v>
      </c>
    </row>
    <row r="161" spans="1:7" x14ac:dyDescent="0.35">
      <c r="A161" s="260"/>
      <c r="B161" s="257"/>
      <c r="C161" s="155">
        <v>2016</v>
      </c>
      <c r="D161" s="152">
        <v>0.11043337022652937</v>
      </c>
      <c r="E161" s="152">
        <v>0.4073278722567098</v>
      </c>
      <c r="F161" s="152">
        <v>8.2841121721716447E-3</v>
      </c>
      <c r="G161" s="156">
        <v>811.87111680474197</v>
      </c>
    </row>
    <row r="162" spans="1:7" x14ac:dyDescent="0.35">
      <c r="A162" s="260"/>
      <c r="B162" s="257"/>
      <c r="C162" s="155">
        <v>2017</v>
      </c>
      <c r="D162" s="152">
        <v>0.1001781027563572</v>
      </c>
      <c r="E162" s="152">
        <v>0.34068019200001048</v>
      </c>
      <c r="F162" s="152">
        <v>7.2079292890651278E-3</v>
      </c>
      <c r="G162" s="156">
        <v>815.39912505928737</v>
      </c>
    </row>
    <row r="163" spans="1:7" x14ac:dyDescent="0.35">
      <c r="A163" s="260"/>
      <c r="B163" s="257"/>
      <c r="C163" s="155">
        <v>2018</v>
      </c>
      <c r="D163" s="152">
        <v>8.6065128133746047E-2</v>
      </c>
      <c r="E163" s="152">
        <v>0.289130930355324</v>
      </c>
      <c r="F163" s="152">
        <v>7.2646808773231836E-3</v>
      </c>
      <c r="G163" s="156">
        <v>777.40269438408245</v>
      </c>
    </row>
    <row r="164" spans="1:7" x14ac:dyDescent="0.35">
      <c r="A164" s="260"/>
      <c r="B164" s="257"/>
      <c r="C164" s="155">
        <v>2019</v>
      </c>
      <c r="D164" s="152">
        <v>7.9353386334313214E-2</v>
      </c>
      <c r="E164" s="152">
        <v>0.23717228756077421</v>
      </c>
      <c r="F164" s="152">
        <v>6.2274931305051186E-3</v>
      </c>
      <c r="G164" s="156">
        <v>777.52795511546969</v>
      </c>
    </row>
    <row r="165" spans="1:7" x14ac:dyDescent="0.35">
      <c r="A165" s="260"/>
      <c r="B165" s="257"/>
      <c r="C165" s="155">
        <v>2020</v>
      </c>
      <c r="D165" s="152">
        <v>7.2215861680876708E-2</v>
      </c>
      <c r="E165" s="152">
        <v>0.20299033800028035</v>
      </c>
      <c r="F165" s="152">
        <v>6.3535076899848154E-3</v>
      </c>
      <c r="G165" s="156">
        <v>761.71234141066986</v>
      </c>
    </row>
    <row r="166" spans="1:7" x14ac:dyDescent="0.35">
      <c r="A166" s="260"/>
      <c r="B166" s="257"/>
      <c r="C166" s="155">
        <v>2021</v>
      </c>
      <c r="D166" s="152">
        <v>6.6415333967109677E-2</v>
      </c>
      <c r="E166" s="152">
        <v>0.16503428529610664</v>
      </c>
      <c r="F166" s="152">
        <v>5.873136106049638E-3</v>
      </c>
      <c r="G166" s="156">
        <v>734.55368412399446</v>
      </c>
    </row>
    <row r="167" spans="1:7" x14ac:dyDescent="0.35">
      <c r="A167" s="260"/>
      <c r="B167" s="257"/>
      <c r="C167" s="155">
        <v>2022</v>
      </c>
      <c r="D167" s="152">
        <v>6.0215306750660211E-2</v>
      </c>
      <c r="E167" s="152">
        <v>0.13142284895183723</v>
      </c>
      <c r="F167" s="152">
        <v>5.3719971822468711E-3</v>
      </c>
      <c r="G167" s="156">
        <v>708.51820003300668</v>
      </c>
    </row>
    <row r="168" spans="1:7" x14ac:dyDescent="0.35">
      <c r="A168" s="260"/>
      <c r="B168" s="257"/>
      <c r="C168" s="155">
        <v>2023</v>
      </c>
      <c r="D168" s="152">
        <v>5.8285487327833549E-2</v>
      </c>
      <c r="E168" s="152">
        <v>0.12893602255827591</v>
      </c>
      <c r="F168" s="152">
        <v>4.8445628055849496E-3</v>
      </c>
      <c r="G168" s="156">
        <v>690.00118837727075</v>
      </c>
    </row>
    <row r="169" spans="1:7" ht="12.75" thickBot="1" x14ac:dyDescent="0.4">
      <c r="A169" s="261"/>
      <c r="B169" s="258"/>
      <c r="C169" s="191">
        <v>2024</v>
      </c>
      <c r="D169" s="192">
        <v>5.6324768514214245E-2</v>
      </c>
      <c r="E169" s="193">
        <v>0.12695813136853026</v>
      </c>
      <c r="F169" s="193">
        <v>4.3054008380060986E-3</v>
      </c>
      <c r="G169" s="194">
        <v>688.85353823927323</v>
      </c>
    </row>
    <row r="170" spans="1:7" ht="12.75" thickBot="1" x14ac:dyDescent="0.4">
      <c r="A170" s="195"/>
      <c r="B170" s="196"/>
      <c r="C170" s="197"/>
      <c r="D170" s="198" t="s">
        <v>46</v>
      </c>
      <c r="E170" s="199" t="s">
        <v>82</v>
      </c>
      <c r="F170" s="199" t="s">
        <v>83</v>
      </c>
      <c r="G170" s="200" t="s">
        <v>47</v>
      </c>
    </row>
    <row r="171" spans="1:7" x14ac:dyDescent="0.35">
      <c r="A171" s="260" t="s">
        <v>109</v>
      </c>
      <c r="B171" s="257" t="s">
        <v>91</v>
      </c>
      <c r="C171" s="163">
        <v>1998</v>
      </c>
      <c r="D171" s="153">
        <v>0.80633452113345672</v>
      </c>
      <c r="E171" s="153">
        <v>3.9036856533727953</v>
      </c>
      <c r="F171" s="153">
        <v>2.5345593667395125E-2</v>
      </c>
      <c r="G171" s="154">
        <v>1031.4325294319208</v>
      </c>
    </row>
    <row r="172" spans="1:7" x14ac:dyDescent="0.35">
      <c r="A172" s="260"/>
      <c r="B172" s="257"/>
      <c r="C172" s="155">
        <v>1999</v>
      </c>
      <c r="D172" s="152">
        <v>0.70345164853166309</v>
      </c>
      <c r="E172" s="152">
        <v>4.7753487858615342</v>
      </c>
      <c r="F172" s="152">
        <v>3.1814642844315837E-2</v>
      </c>
      <c r="G172" s="156">
        <v>968.4608664126489</v>
      </c>
    </row>
    <row r="173" spans="1:7" x14ac:dyDescent="0.35">
      <c r="A173" s="260"/>
      <c r="B173" s="257"/>
      <c r="C173" s="155">
        <v>2000</v>
      </c>
      <c r="D173" s="152">
        <v>0.70554148115871484</v>
      </c>
      <c r="E173" s="152">
        <v>4.6682335022003159</v>
      </c>
      <c r="F173" s="152">
        <v>3.1032531742321158E-2</v>
      </c>
      <c r="G173" s="156">
        <v>975.59400667508464</v>
      </c>
    </row>
    <row r="174" spans="1:7" x14ac:dyDescent="0.35">
      <c r="A174" s="260"/>
      <c r="B174" s="257"/>
      <c r="C174" s="155">
        <v>2001</v>
      </c>
      <c r="D174" s="152">
        <v>0.67203044117348287</v>
      </c>
      <c r="E174" s="152">
        <v>4.8579109573908967</v>
      </c>
      <c r="F174" s="152">
        <v>3.2483155131168152E-2</v>
      </c>
      <c r="G174" s="156">
        <v>960.82225098631807</v>
      </c>
    </row>
    <row r="175" spans="1:7" x14ac:dyDescent="0.35">
      <c r="A175" s="260"/>
      <c r="B175" s="257"/>
      <c r="C175" s="155">
        <v>2002</v>
      </c>
      <c r="D175" s="152">
        <v>0.57243076622571731</v>
      </c>
      <c r="E175" s="152">
        <v>4.0261954076120468</v>
      </c>
      <c r="F175" s="152">
        <v>3.522067945734756E-2</v>
      </c>
      <c r="G175" s="156">
        <v>936.86080479788143</v>
      </c>
    </row>
    <row r="176" spans="1:7" x14ac:dyDescent="0.35">
      <c r="A176" s="260"/>
      <c r="B176" s="257"/>
      <c r="C176" s="155">
        <v>2003</v>
      </c>
      <c r="D176" s="152">
        <v>0.55962314600057406</v>
      </c>
      <c r="E176" s="152">
        <v>4.0731725430018706</v>
      </c>
      <c r="F176" s="152">
        <v>3.5673134670367479E-2</v>
      </c>
      <c r="G176" s="156">
        <v>931.7221531603584</v>
      </c>
    </row>
    <row r="177" spans="1:7" x14ac:dyDescent="0.35">
      <c r="A177" s="260"/>
      <c r="B177" s="257"/>
      <c r="C177" s="155">
        <v>2004</v>
      </c>
      <c r="D177" s="152">
        <v>0.71315222284835689</v>
      </c>
      <c r="E177" s="152">
        <v>3.0168765980279066</v>
      </c>
      <c r="F177" s="152">
        <v>0.10137478458983816</v>
      </c>
      <c r="G177" s="156">
        <v>989.42535315796454</v>
      </c>
    </row>
    <row r="178" spans="1:7" x14ac:dyDescent="0.35">
      <c r="A178" s="260"/>
      <c r="B178" s="257"/>
      <c r="C178" s="155">
        <v>2005</v>
      </c>
      <c r="D178" s="152">
        <v>0.70112402500176652</v>
      </c>
      <c r="E178" s="152">
        <v>3.3546470031011788</v>
      </c>
      <c r="F178" s="152">
        <v>0.11925173549681048</v>
      </c>
      <c r="G178" s="156">
        <v>944.31859056757185</v>
      </c>
    </row>
    <row r="179" spans="1:7" x14ac:dyDescent="0.35">
      <c r="A179" s="260"/>
      <c r="B179" s="257"/>
      <c r="C179" s="155">
        <v>2006</v>
      </c>
      <c r="D179" s="152">
        <v>0.6506534667245284</v>
      </c>
      <c r="E179" s="152">
        <v>3.5047573985373006</v>
      </c>
      <c r="F179" s="152">
        <v>0.12720599340222083</v>
      </c>
      <c r="G179" s="156">
        <v>923.0967497519058</v>
      </c>
    </row>
    <row r="180" spans="1:7" x14ac:dyDescent="0.35">
      <c r="A180" s="260"/>
      <c r="B180" s="257"/>
      <c r="C180" s="155">
        <v>2007</v>
      </c>
      <c r="D180" s="152">
        <v>0.41094926186135644</v>
      </c>
      <c r="E180" s="152">
        <v>2.196314584043666</v>
      </c>
      <c r="F180" s="152">
        <v>7.1138804949574114E-2</v>
      </c>
      <c r="G180" s="156">
        <v>967.70927789051154</v>
      </c>
    </row>
    <row r="181" spans="1:7" x14ac:dyDescent="0.35">
      <c r="A181" s="260"/>
      <c r="B181" s="257"/>
      <c r="C181" s="155">
        <v>2008</v>
      </c>
      <c r="D181" s="152">
        <v>0.36535393843166769</v>
      </c>
      <c r="E181" s="152">
        <v>2.0287117624703983</v>
      </c>
      <c r="F181" s="152">
        <v>6.7879418554427917E-2</v>
      </c>
      <c r="G181" s="156">
        <v>938.4594441818964</v>
      </c>
    </row>
    <row r="182" spans="1:7" x14ac:dyDescent="0.35">
      <c r="A182" s="260"/>
      <c r="B182" s="257"/>
      <c r="C182" s="155">
        <v>2009</v>
      </c>
      <c r="D182" s="152">
        <v>0.3434667869266409</v>
      </c>
      <c r="E182" s="152">
        <v>1.6153046655379901</v>
      </c>
      <c r="F182" s="152">
        <v>5.4066408714624023E-2</v>
      </c>
      <c r="G182" s="156">
        <v>921.71437710174735</v>
      </c>
    </row>
    <row r="183" spans="1:7" x14ac:dyDescent="0.35">
      <c r="A183" s="260"/>
      <c r="B183" s="257"/>
      <c r="C183" s="155">
        <v>2010</v>
      </c>
      <c r="D183" s="152">
        <v>0.1766148789176544</v>
      </c>
      <c r="E183" s="152">
        <v>0.71781333366842692</v>
      </c>
      <c r="F183" s="152">
        <v>1.7318515331736319E-2</v>
      </c>
      <c r="G183" s="156">
        <v>935.05262202922859</v>
      </c>
    </row>
    <row r="184" spans="1:7" x14ac:dyDescent="0.35">
      <c r="A184" s="260"/>
      <c r="B184" s="257"/>
      <c r="C184" s="155">
        <v>2011</v>
      </c>
      <c r="D184" s="152">
        <v>0.15407294812418904</v>
      </c>
      <c r="E184" s="152">
        <v>0.72451933863728457</v>
      </c>
      <c r="F184" s="152">
        <v>1.790230741676916E-2</v>
      </c>
      <c r="G184" s="156">
        <v>929.95666626338391</v>
      </c>
    </row>
    <row r="185" spans="1:7" x14ac:dyDescent="0.35">
      <c r="A185" s="260"/>
      <c r="B185" s="257"/>
      <c r="C185" s="155">
        <v>2012</v>
      </c>
      <c r="D185" s="152">
        <v>0.14131943417292894</v>
      </c>
      <c r="E185" s="152">
        <v>0.69896713689487666</v>
      </c>
      <c r="F185" s="152">
        <v>1.6947430305462245E-2</v>
      </c>
      <c r="G185" s="156">
        <v>931.91985580708081</v>
      </c>
    </row>
    <row r="186" spans="1:7" x14ac:dyDescent="0.35">
      <c r="A186" s="260"/>
      <c r="B186" s="257"/>
      <c r="C186" s="155">
        <v>2013</v>
      </c>
      <c r="D186" s="152">
        <v>0.12722142471075693</v>
      </c>
      <c r="E186" s="152">
        <v>0.68698801744096594</v>
      </c>
      <c r="F186" s="152">
        <v>1.660454620475596E-2</v>
      </c>
      <c r="G186" s="156">
        <v>930.88768025814409</v>
      </c>
    </row>
    <row r="187" spans="1:7" x14ac:dyDescent="0.35">
      <c r="A187" s="260"/>
      <c r="B187" s="257"/>
      <c r="C187" s="155">
        <v>2014</v>
      </c>
      <c r="D187" s="152">
        <v>0.12283534586651869</v>
      </c>
      <c r="E187" s="152">
        <v>0.67885769450071076</v>
      </c>
      <c r="F187" s="152">
        <v>1.649386000451717E-2</v>
      </c>
      <c r="G187" s="156">
        <v>909.64117928135511</v>
      </c>
    </row>
    <row r="188" spans="1:7" x14ac:dyDescent="0.35">
      <c r="A188" s="260"/>
      <c r="B188" s="257"/>
      <c r="C188" s="155">
        <v>2015</v>
      </c>
      <c r="D188" s="152">
        <v>0.12145736413501775</v>
      </c>
      <c r="E188" s="152">
        <v>0.64649173869498511</v>
      </c>
      <c r="F188" s="152">
        <v>1.528025166613552E-2</v>
      </c>
      <c r="G188" s="156">
        <v>907.06005214196421</v>
      </c>
    </row>
    <row r="189" spans="1:7" x14ac:dyDescent="0.35">
      <c r="A189" s="260"/>
      <c r="B189" s="257"/>
      <c r="C189" s="155">
        <v>2016</v>
      </c>
      <c r="D189" s="152">
        <v>0.10873007535024744</v>
      </c>
      <c r="E189" s="152">
        <v>0.59665584378840619</v>
      </c>
      <c r="F189" s="152">
        <v>1.6360022423564241E-2</v>
      </c>
      <c r="G189" s="156">
        <v>871.18668231155971</v>
      </c>
    </row>
    <row r="190" spans="1:7" x14ac:dyDescent="0.35">
      <c r="A190" s="260"/>
      <c r="B190" s="257"/>
      <c r="C190" s="155">
        <v>2017</v>
      </c>
      <c r="D190" s="152">
        <v>0.10281002520166292</v>
      </c>
      <c r="E190" s="152">
        <v>0.49485012522560806</v>
      </c>
      <c r="F190" s="152">
        <v>1.4848495234815269E-2</v>
      </c>
      <c r="G190" s="156">
        <v>851.13299592744579</v>
      </c>
    </row>
    <row r="191" spans="1:7" x14ac:dyDescent="0.35">
      <c r="A191" s="260"/>
      <c r="B191" s="257"/>
      <c r="C191" s="155">
        <v>2018</v>
      </c>
      <c r="D191" s="152">
        <v>9.5111865097188789E-2</v>
      </c>
      <c r="E191" s="152">
        <v>0.42059291700808454</v>
      </c>
      <c r="F191" s="152">
        <v>1.5443431635020788E-2</v>
      </c>
      <c r="G191" s="156">
        <v>789.53516773790739</v>
      </c>
    </row>
    <row r="192" spans="1:7" x14ac:dyDescent="0.35">
      <c r="A192" s="260"/>
      <c r="B192" s="257"/>
      <c r="C192" s="155">
        <v>2019</v>
      </c>
      <c r="D192" s="152">
        <v>8.8395618912122276E-2</v>
      </c>
      <c r="E192" s="152">
        <v>0.32606763577049569</v>
      </c>
      <c r="F192" s="152">
        <v>1.2568923382803219E-2</v>
      </c>
      <c r="G192" s="156">
        <v>806.06973526004106</v>
      </c>
    </row>
    <row r="193" spans="1:7" x14ac:dyDescent="0.35">
      <c r="A193" s="260"/>
      <c r="B193" s="257"/>
      <c r="C193" s="155">
        <v>2020</v>
      </c>
      <c r="D193" s="152">
        <v>8.5934701126961291E-2</v>
      </c>
      <c r="E193" s="152">
        <v>0.28003679214534294</v>
      </c>
      <c r="F193" s="152">
        <v>1.2730758301491178E-2</v>
      </c>
      <c r="G193" s="156">
        <v>795.43428640676063</v>
      </c>
    </row>
    <row r="194" spans="1:7" x14ac:dyDescent="0.35">
      <c r="A194" s="260"/>
      <c r="B194" s="257"/>
      <c r="C194" s="155">
        <v>2021</v>
      </c>
      <c r="D194" s="152">
        <v>8.1700069819473059E-2</v>
      </c>
      <c r="E194" s="152">
        <v>0.22003711836968678</v>
      </c>
      <c r="F194" s="152">
        <v>1.1589287857121914E-2</v>
      </c>
      <c r="G194" s="156">
        <v>775.85300075291832</v>
      </c>
    </row>
    <row r="195" spans="1:7" x14ac:dyDescent="0.35">
      <c r="A195" s="260"/>
      <c r="B195" s="257"/>
      <c r="C195" s="155">
        <v>2022</v>
      </c>
      <c r="D195" s="152">
        <v>7.7060032543094265E-2</v>
      </c>
      <c r="E195" s="152">
        <v>0.16444908525069163</v>
      </c>
      <c r="F195" s="152">
        <v>1.03792034390848E-2</v>
      </c>
      <c r="G195" s="156">
        <v>757.26195261593966</v>
      </c>
    </row>
    <row r="196" spans="1:7" x14ac:dyDescent="0.35">
      <c r="A196" s="260"/>
      <c r="B196" s="257"/>
      <c r="C196" s="155">
        <v>2023</v>
      </c>
      <c r="D196" s="152">
        <v>7.4586615252401761E-2</v>
      </c>
      <c r="E196" s="152">
        <v>0.15704331921722828</v>
      </c>
      <c r="F196" s="152">
        <v>9.1160676279543832E-3</v>
      </c>
      <c r="G196" s="156">
        <v>738.73702126574915</v>
      </c>
    </row>
    <row r="197" spans="1:7" ht="12.75" thickBot="1" x14ac:dyDescent="0.4">
      <c r="A197" s="261"/>
      <c r="B197" s="258"/>
      <c r="C197" s="157">
        <v>2024</v>
      </c>
      <c r="D197" s="158">
        <v>7.2017275389764129E-2</v>
      </c>
      <c r="E197" s="158">
        <v>0.14973151704629126</v>
      </c>
      <c r="F197" s="158">
        <v>7.8165028683080309E-3</v>
      </c>
      <c r="G197" s="159">
        <v>739.10196729659469</v>
      </c>
    </row>
    <row r="198" spans="1:7" ht="12.75" thickBot="1" x14ac:dyDescent="0.4">
      <c r="A198" s="195"/>
      <c r="B198" s="196"/>
      <c r="C198" s="197"/>
      <c r="D198" s="198" t="s">
        <v>46</v>
      </c>
      <c r="E198" s="199" t="s">
        <v>82</v>
      </c>
      <c r="F198" s="199" t="s">
        <v>83</v>
      </c>
      <c r="G198" s="200" t="s">
        <v>47</v>
      </c>
    </row>
    <row r="199" spans="1:7" x14ac:dyDescent="0.35">
      <c r="A199" s="301" t="s">
        <v>110</v>
      </c>
      <c r="B199" s="300" t="s">
        <v>143</v>
      </c>
      <c r="C199" s="163">
        <v>1998</v>
      </c>
      <c r="D199" s="153">
        <v>1.3157696400992107</v>
      </c>
      <c r="E199" s="153">
        <v>1.2829482723576664</v>
      </c>
      <c r="F199" s="153">
        <v>3.9118775945308762E-3</v>
      </c>
      <c r="G199" s="154">
        <v>451.98902319513326</v>
      </c>
    </row>
    <row r="200" spans="1:7" x14ac:dyDescent="0.35">
      <c r="A200" s="301"/>
      <c r="B200" s="300"/>
      <c r="C200" s="155">
        <v>1999</v>
      </c>
      <c r="D200" s="152">
        <v>1.124105451314906</v>
      </c>
      <c r="E200" s="152">
        <v>1.1774906658378266</v>
      </c>
      <c r="F200" s="152">
        <v>3.8922419929864225E-3</v>
      </c>
      <c r="G200" s="156">
        <v>454.14129884633229</v>
      </c>
    </row>
    <row r="201" spans="1:7" x14ac:dyDescent="0.35">
      <c r="A201" s="301"/>
      <c r="B201" s="300"/>
      <c r="C201" s="155">
        <v>2000</v>
      </c>
      <c r="D201" s="152">
        <v>0.97216925368261953</v>
      </c>
      <c r="E201" s="152">
        <v>1.0687571687519752</v>
      </c>
      <c r="F201" s="152">
        <v>3.8652197288648465E-3</v>
      </c>
      <c r="G201" s="156">
        <v>469.23002022001515</v>
      </c>
    </row>
    <row r="202" spans="1:7" x14ac:dyDescent="0.35">
      <c r="A202" s="301"/>
      <c r="B202" s="300"/>
      <c r="C202" s="155">
        <v>2001</v>
      </c>
      <c r="D202" s="152">
        <v>0.93629790287559567</v>
      </c>
      <c r="E202" s="152">
        <v>0.98418783906371721</v>
      </c>
      <c r="F202" s="152">
        <v>3.8540784079349067E-3</v>
      </c>
      <c r="G202" s="156">
        <v>467.60529912300024</v>
      </c>
    </row>
    <row r="203" spans="1:7" x14ac:dyDescent="0.35">
      <c r="A203" s="301"/>
      <c r="B203" s="300"/>
      <c r="C203" s="155">
        <v>2002</v>
      </c>
      <c r="D203" s="152">
        <v>0.90817355438568359</v>
      </c>
      <c r="E203" s="152">
        <v>0.94186745990132759</v>
      </c>
      <c r="F203" s="152">
        <v>3.8392623937025605E-3</v>
      </c>
      <c r="G203" s="156">
        <v>467.62138458907629</v>
      </c>
    </row>
    <row r="204" spans="1:7" x14ac:dyDescent="0.35">
      <c r="A204" s="301"/>
      <c r="B204" s="300"/>
      <c r="C204" s="155">
        <v>2003</v>
      </c>
      <c r="D204" s="152">
        <v>0.89648402397352056</v>
      </c>
      <c r="E204" s="152">
        <v>1.0093645586991589</v>
      </c>
      <c r="F204" s="152">
        <v>3.8251474984779188E-3</v>
      </c>
      <c r="G204" s="156">
        <v>474.55645973965125</v>
      </c>
    </row>
    <row r="205" spans="1:7" x14ac:dyDescent="0.35">
      <c r="A205" s="301"/>
      <c r="B205" s="300"/>
      <c r="C205" s="155">
        <v>2004</v>
      </c>
      <c r="D205" s="152">
        <v>0.649641572839052</v>
      </c>
      <c r="E205" s="152">
        <v>8.6668936531965751E-2</v>
      </c>
      <c r="F205" s="152">
        <v>2.2817710019343296E-4</v>
      </c>
      <c r="G205" s="156">
        <v>455.18907302004391</v>
      </c>
    </row>
    <row r="206" spans="1:7" x14ac:dyDescent="0.35">
      <c r="A206" s="301"/>
      <c r="B206" s="300"/>
      <c r="C206" s="155">
        <v>2005</v>
      </c>
      <c r="D206" s="152">
        <v>0.62577892149696002</v>
      </c>
      <c r="E206" s="152">
        <v>8.6243357113499342E-2</v>
      </c>
      <c r="F206" s="152">
        <v>2.5927390139722414E-4</v>
      </c>
      <c r="G206" s="156">
        <v>450.15172800988904</v>
      </c>
    </row>
    <row r="207" spans="1:7" x14ac:dyDescent="0.35">
      <c r="A207" s="301"/>
      <c r="B207" s="300"/>
      <c r="C207" s="155">
        <v>2006</v>
      </c>
      <c r="D207" s="152">
        <v>0.47248565319890679</v>
      </c>
      <c r="E207" s="152">
        <v>8.2121551139111404E-2</v>
      </c>
      <c r="F207" s="152">
        <v>2.5124508336942295E-4</v>
      </c>
      <c r="G207" s="156">
        <v>440.87358385149975</v>
      </c>
    </row>
    <row r="208" spans="1:7" x14ac:dyDescent="0.35">
      <c r="A208" s="301"/>
      <c r="B208" s="300"/>
      <c r="C208" s="155">
        <v>2007</v>
      </c>
      <c r="D208" s="152">
        <v>0.34977792271890779</v>
      </c>
      <c r="E208" s="152">
        <v>8.3252309481804856E-2</v>
      </c>
      <c r="F208" s="152">
        <v>2.5879402597447302E-4</v>
      </c>
      <c r="G208" s="156">
        <v>438.44286472271403</v>
      </c>
    </row>
    <row r="209" spans="1:7" x14ac:dyDescent="0.35">
      <c r="A209" s="301"/>
      <c r="B209" s="300"/>
      <c r="C209" s="155">
        <v>2008</v>
      </c>
      <c r="D209" s="152">
        <v>0.25185086748234292</v>
      </c>
      <c r="E209" s="152">
        <v>8.0227844628107933E-2</v>
      </c>
      <c r="F209" s="152">
        <v>2.6655539404075285E-4</v>
      </c>
      <c r="G209" s="156">
        <v>433.22399226206443</v>
      </c>
    </row>
    <row r="210" spans="1:7" x14ac:dyDescent="0.35">
      <c r="A210" s="301"/>
      <c r="B210" s="300"/>
      <c r="C210" s="155">
        <v>2009</v>
      </c>
      <c r="D210" s="152">
        <v>0.23869735852080362</v>
      </c>
      <c r="E210" s="152">
        <v>7.7836323574863572E-2</v>
      </c>
      <c r="F210" s="152">
        <v>3.1590562073495579E-4</v>
      </c>
      <c r="G210" s="156">
        <v>405.52293740728305</v>
      </c>
    </row>
    <row r="211" spans="1:7" x14ac:dyDescent="0.35">
      <c r="A211" s="301"/>
      <c r="B211" s="300"/>
      <c r="C211" s="155">
        <v>2010</v>
      </c>
      <c r="D211" s="152">
        <v>0.23553279604786448</v>
      </c>
      <c r="E211" s="152">
        <v>7.5660355842005186E-2</v>
      </c>
      <c r="F211" s="152">
        <v>3.7710789507941093E-4</v>
      </c>
      <c r="G211" s="156">
        <v>394.2409526360758</v>
      </c>
    </row>
    <row r="212" spans="1:7" x14ac:dyDescent="0.35">
      <c r="A212" s="301"/>
      <c r="B212" s="300"/>
      <c r="C212" s="155">
        <v>2011</v>
      </c>
      <c r="D212" s="152">
        <v>0.19483812396641892</v>
      </c>
      <c r="E212" s="152">
        <v>7.3789430393010724E-2</v>
      </c>
      <c r="F212" s="152">
        <v>5.1922647314106747E-4</v>
      </c>
      <c r="G212" s="156">
        <v>388.53353182479412</v>
      </c>
    </row>
    <row r="213" spans="1:7" x14ac:dyDescent="0.35">
      <c r="A213" s="301"/>
      <c r="B213" s="300"/>
      <c r="C213" s="155">
        <v>2012</v>
      </c>
      <c r="D213" s="152">
        <v>0.15329960569163878</v>
      </c>
      <c r="E213" s="152">
        <v>6.9941074183725735E-2</v>
      </c>
      <c r="F213" s="152">
        <v>7.6466824597909184E-4</v>
      </c>
      <c r="G213" s="156">
        <v>379.69411595631595</v>
      </c>
    </row>
    <row r="214" spans="1:7" x14ac:dyDescent="0.35">
      <c r="A214" s="301"/>
      <c r="B214" s="300"/>
      <c r="C214" s="155">
        <v>2013</v>
      </c>
      <c r="D214" s="152">
        <v>0.1274694201204559</v>
      </c>
      <c r="E214" s="152">
        <v>6.9469109502759488E-2</v>
      </c>
      <c r="F214" s="152">
        <v>1.1386516622005495E-3</v>
      </c>
      <c r="G214" s="156">
        <v>370.96919033168024</v>
      </c>
    </row>
    <row r="215" spans="1:7" x14ac:dyDescent="0.35">
      <c r="A215" s="301"/>
      <c r="B215" s="300"/>
      <c r="C215" s="155">
        <v>2014</v>
      </c>
      <c r="D215" s="152">
        <v>0.12335677250342061</v>
      </c>
      <c r="E215" s="152">
        <v>6.732822661695094E-2</v>
      </c>
      <c r="F215" s="152">
        <v>1.5995275182541669E-3</v>
      </c>
      <c r="G215" s="156">
        <v>368.11187528778811</v>
      </c>
    </row>
    <row r="216" spans="1:7" x14ac:dyDescent="0.35">
      <c r="A216" s="301"/>
      <c r="B216" s="300"/>
      <c r="C216" s="155">
        <v>2015</v>
      </c>
      <c r="D216" s="152">
        <v>0.11573609547066538</v>
      </c>
      <c r="E216" s="152">
        <v>6.4024885959539535E-2</v>
      </c>
      <c r="F216" s="152">
        <v>1.9916931158390377E-3</v>
      </c>
      <c r="G216" s="156">
        <v>355.73749313680685</v>
      </c>
    </row>
    <row r="217" spans="1:7" x14ac:dyDescent="0.35">
      <c r="A217" s="301"/>
      <c r="B217" s="300"/>
      <c r="C217" s="155">
        <v>2016</v>
      </c>
      <c r="D217" s="152">
        <v>9.6315867903051494E-2</v>
      </c>
      <c r="E217" s="152">
        <v>6.2708806392879582E-2</v>
      </c>
      <c r="F217" s="152">
        <v>2.2718286760947362E-3</v>
      </c>
      <c r="G217" s="156">
        <v>349.33508505254179</v>
      </c>
    </row>
    <row r="218" spans="1:7" x14ac:dyDescent="0.35">
      <c r="A218" s="301"/>
      <c r="B218" s="300"/>
      <c r="C218" s="155">
        <v>2017</v>
      </c>
      <c r="D218" s="152">
        <v>8.3607152301104229E-2</v>
      </c>
      <c r="E218" s="152">
        <v>5.9753145974980139E-2</v>
      </c>
      <c r="F218" s="152">
        <v>2.4236113598277856E-3</v>
      </c>
      <c r="G218" s="156">
        <v>348.77744777483753</v>
      </c>
    </row>
    <row r="219" spans="1:7" x14ac:dyDescent="0.35">
      <c r="A219" s="301"/>
      <c r="B219" s="300"/>
      <c r="C219" s="155">
        <v>2018</v>
      </c>
      <c r="D219" s="152">
        <v>6.5067146643511667E-2</v>
      </c>
      <c r="E219" s="152">
        <v>5.6360772099301154E-2</v>
      </c>
      <c r="F219" s="152">
        <v>2.5157598459801685E-3</v>
      </c>
      <c r="G219" s="156">
        <v>347.66104955348044</v>
      </c>
    </row>
    <row r="220" spans="1:7" x14ac:dyDescent="0.35">
      <c r="A220" s="301"/>
      <c r="B220" s="300"/>
      <c r="C220" s="155">
        <v>2019</v>
      </c>
      <c r="D220" s="152">
        <v>6.1148890918644401E-2</v>
      </c>
      <c r="E220" s="152">
        <v>5.3596611460225367E-2</v>
      </c>
      <c r="F220" s="152">
        <v>2.3656393386993313E-3</v>
      </c>
      <c r="G220" s="156">
        <v>335.79777097026539</v>
      </c>
    </row>
    <row r="221" spans="1:7" x14ac:dyDescent="0.35">
      <c r="A221" s="301"/>
      <c r="B221" s="300"/>
      <c r="C221" s="155">
        <v>2020</v>
      </c>
      <c r="D221" s="152">
        <v>5.2080084891003922E-2</v>
      </c>
      <c r="E221" s="152">
        <v>4.9921444424191469E-2</v>
      </c>
      <c r="F221" s="152">
        <v>1.6955518859433751E-3</v>
      </c>
      <c r="G221" s="156">
        <v>334.04452414745657</v>
      </c>
    </row>
    <row r="222" spans="1:7" x14ac:dyDescent="0.35">
      <c r="A222" s="301"/>
      <c r="B222" s="300"/>
      <c r="C222" s="155">
        <v>2021</v>
      </c>
      <c r="D222" s="152">
        <v>4.7268659186062031E-2</v>
      </c>
      <c r="E222" s="152">
        <v>4.6022135035699907E-2</v>
      </c>
      <c r="F222" s="152">
        <v>1.0528269747331167E-3</v>
      </c>
      <c r="G222" s="156">
        <v>317.53346449607147</v>
      </c>
    </row>
    <row r="223" spans="1:7" x14ac:dyDescent="0.35">
      <c r="A223" s="301"/>
      <c r="B223" s="300"/>
      <c r="C223" s="155">
        <v>2022</v>
      </c>
      <c r="D223" s="165">
        <v>4.0198549333149321E-2</v>
      </c>
      <c r="E223" s="165">
        <v>4.2129269727590339E-2</v>
      </c>
      <c r="F223" s="165">
        <v>1.0475634973363529E-3</v>
      </c>
      <c r="G223" s="166">
        <v>306.37038632466215</v>
      </c>
    </row>
    <row r="224" spans="1:7" x14ac:dyDescent="0.35">
      <c r="A224" s="301"/>
      <c r="B224" s="300"/>
      <c r="C224" s="155">
        <v>2023</v>
      </c>
      <c r="D224" s="165">
        <v>3.5962298237045533E-2</v>
      </c>
      <c r="E224" s="165">
        <v>3.7722557780330936E-2</v>
      </c>
      <c r="F224" s="165">
        <v>1.0423693090147572E-3</v>
      </c>
      <c r="G224" s="166">
        <v>295.30385238332434</v>
      </c>
    </row>
    <row r="225" spans="1:7" ht="12.75" thickBot="1" x14ac:dyDescent="0.4">
      <c r="A225" s="301"/>
      <c r="B225" s="300"/>
      <c r="C225" s="157">
        <v>2024</v>
      </c>
      <c r="D225" s="158">
        <v>3.100117221408074E-2</v>
      </c>
      <c r="E225" s="158">
        <v>3.2676309562471806E-2</v>
      </c>
      <c r="F225" s="158">
        <v>1.0372524579147643E-3</v>
      </c>
      <c r="G225" s="159">
        <v>284.31209680664688</v>
      </c>
    </row>
  </sheetData>
  <sheetProtection algorithmName="SHA-512" hashValue="cFCHhtBUrXUTqOOdyJcsNlMqznIqHZEUQhKHmm2JBMLv69NffCVzeisMxBlVgULe+cMAXZKwitd52WL0KCrrLA==" saltValue="PWQ0bPHoyJw1FnOI/nKeWw==" spinCount="100000" sheet="1" objects="1" scenarios="1"/>
  <mergeCells count="39">
    <mergeCell ref="B199:B225"/>
    <mergeCell ref="A199:A225"/>
    <mergeCell ref="B115:B141"/>
    <mergeCell ref="A115:A141"/>
    <mergeCell ref="B143:B169"/>
    <mergeCell ref="A143:A169"/>
    <mergeCell ref="B171:B197"/>
    <mergeCell ref="A171:A197"/>
    <mergeCell ref="A55:G55"/>
    <mergeCell ref="A56:A58"/>
    <mergeCell ref="B56:B58"/>
    <mergeCell ref="C56:C58"/>
    <mergeCell ref="D56:G56"/>
    <mergeCell ref="D57:G57"/>
    <mergeCell ref="B59:B85"/>
    <mergeCell ref="A59:A85"/>
    <mergeCell ref="A87:A113"/>
    <mergeCell ref="B87:B113"/>
    <mergeCell ref="A5:K5"/>
    <mergeCell ref="A6:A8"/>
    <mergeCell ref="B6:B8"/>
    <mergeCell ref="C6:C8"/>
    <mergeCell ref="D6:K6"/>
    <mergeCell ref="D7:G7"/>
    <mergeCell ref="H7:K7"/>
    <mergeCell ref="A9:A10"/>
    <mergeCell ref="B9:B10"/>
    <mergeCell ref="H9:K9"/>
    <mergeCell ref="H10:K10"/>
    <mergeCell ref="A11:A12"/>
    <mergeCell ref="B11:B12"/>
    <mergeCell ref="A19:A20"/>
    <mergeCell ref="B19:B20"/>
    <mergeCell ref="A13:A14"/>
    <mergeCell ref="B13:B14"/>
    <mergeCell ref="A15:A16"/>
    <mergeCell ref="B15:B16"/>
    <mergeCell ref="A17:A18"/>
    <mergeCell ref="B17:B18"/>
  </mergeCells>
  <pageMargins left="0.42" right="0.5" top="1" bottom="0.75" header="0.5" footer="0.5"/>
  <pageSetup scale="85" orientation="landscape" cellComments="asDisplayed" r:id="rId1"/>
  <headerFooter alignWithMargins="0">
    <oddFooter>&amp;C&amp;F&amp;R&amp;D &amp;T]</oddFooter>
  </headerFooter>
  <customProperties>
    <customPr name="fd66d2773" r:id="rId2"/>
  </customPropertie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49</vt:i4>
      </vt:variant>
    </vt:vector>
  </HeadingPairs>
  <TitlesOfParts>
    <vt:vector size="54" baseType="lpstr">
      <vt:lpstr>Instructions</vt:lpstr>
      <vt:lpstr>Gen'l Info</vt:lpstr>
      <vt:lpstr>CE calcs</vt:lpstr>
      <vt:lpstr>Notes and Assumptions</vt:lpstr>
      <vt:lpstr>Emission Factors</vt:lpstr>
      <vt:lpstr>Annual_CO2_Emissions</vt:lpstr>
      <vt:lpstr>Annual_Emission_Reductions_ROG_NOx_PM</vt:lpstr>
      <vt:lpstr>Annual_NOx_Emissions</vt:lpstr>
      <vt:lpstr>Annual_PM_Emissions</vt:lpstr>
      <vt:lpstr>Annual_ROG_Emissions</vt:lpstr>
      <vt:lpstr>Annual_Weighted_PM_Emissions</vt:lpstr>
      <vt:lpstr>'Gen''l Info'!BVMT</vt:lpstr>
      <vt:lpstr>BVMT</vt:lpstr>
      <vt:lpstr>'Gen''l Info'!BVMTNOxfactor</vt:lpstr>
      <vt:lpstr>BVMTNOxfactor</vt:lpstr>
      <vt:lpstr>'Gen''l Info'!BVMTPM10factor</vt:lpstr>
      <vt:lpstr>BVMTPM10factor</vt:lpstr>
      <vt:lpstr>'Gen''l Info'!BVMTROGfactor</vt:lpstr>
      <vt:lpstr>BVMTROGfactor</vt:lpstr>
      <vt:lpstr>Clean_Air_Policies_Points</vt:lpstr>
      <vt:lpstr>CoFund</vt:lpstr>
      <vt:lpstr>Disadvantaged_Community_Points</vt:lpstr>
      <vt:lpstr>Greenhouse_Gas_Points</vt:lpstr>
      <vt:lpstr>Lifetime_CO2_Emissions</vt:lpstr>
      <vt:lpstr>Lifetime_Emission_Reductions_ROG_NOx_PM</vt:lpstr>
      <vt:lpstr>Lifetime_NOx_Emissions</vt:lpstr>
      <vt:lpstr>Lifetime_PM_Emissions</vt:lpstr>
      <vt:lpstr>Lifetime_ROG_Emissions</vt:lpstr>
      <vt:lpstr>Lifetime_Weighted_PM_Emissions</vt:lpstr>
      <vt:lpstr>New_Vehicle_PM_Emission_Factor__gr_mi</vt:lpstr>
      <vt:lpstr>Other_Project_Attributes_Points</vt:lpstr>
      <vt:lpstr>'CE calcs'!Print_Area</vt:lpstr>
      <vt:lpstr>'Emission Factors'!Print_Area</vt:lpstr>
      <vt:lpstr>'Gen''l Info'!Print_Area</vt:lpstr>
      <vt:lpstr>Instructions!Print_Area</vt:lpstr>
      <vt:lpstr>Project_Sponsor_Address</vt:lpstr>
      <vt:lpstr>Project_Sponsor_City</vt:lpstr>
      <vt:lpstr>Project_Sponsor_Contact</vt:lpstr>
      <vt:lpstr>'Gen''l Info'!Project_Sponsor_Email</vt:lpstr>
      <vt:lpstr>Project_Sponsor_Email</vt:lpstr>
      <vt:lpstr>Project_Sponsor_Phone_Number</vt:lpstr>
      <vt:lpstr>'Gen''l Info'!Promote_Alternative_Transportation_Modes</vt:lpstr>
      <vt:lpstr>Promote_Alternative_Transportation_Modes</vt:lpstr>
      <vt:lpstr>'Gen''l Info'!Public_Non_Public_Entity</vt:lpstr>
      <vt:lpstr>Sensitive_Communities_Points</vt:lpstr>
      <vt:lpstr>TFCA_Cost_40_Percent</vt:lpstr>
      <vt:lpstr>'Gen''l Info'!TFCA_Cost_60_Percent</vt:lpstr>
      <vt:lpstr>TFCA_Cost_60_Percent</vt:lpstr>
      <vt:lpstr>TFCA_Cost_Effectiveness</vt:lpstr>
      <vt:lpstr>TFCA_Weighted_Cost_Effectiveness</vt:lpstr>
      <vt:lpstr>Total_New_EVs</vt:lpstr>
      <vt:lpstr>Total_Points</vt:lpstr>
      <vt:lpstr>Total_TFCA_Cost</vt:lpstr>
      <vt:lpstr>Yrs_Effectiveness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Linda Hui</dc:creator>
  <cp:lastModifiedBy>Linda Hui</cp:lastModifiedBy>
  <cp:lastPrinted>2014-12-20T00:25:18Z</cp:lastPrinted>
  <dcterms:created xsi:type="dcterms:W3CDTF">1998-03-03T01:20:13Z</dcterms:created>
  <dcterms:modified xsi:type="dcterms:W3CDTF">2025-01-08T16:52:07Z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odel_type">
    <vt:lpwstr>GrantRequest</vt:lpwstr>
  </property>
  <property fmtid="{D5CDD505-2E9C-101B-9397-08002B2CF9AE}" pid="3" name="h4faf8f5a">
    <vt:lpwstr>{"st":1,"snapHeaders":true,"column":1,"row":1,"isHeaderVisible":true}</vt:lpwstr>
  </property>
  <property fmtid="{D5CDD505-2E9C-101B-9397-08002B2CF9AE}" pid="4" name="hc972d263">
    <vt:lpwstr>{"st":2,"snapHeaders":true,"column":1,"row":1,"isHeaderVisible":true}</vt:lpwstr>
  </property>
  <property fmtid="{D5CDD505-2E9C-101B-9397-08002B2CF9AE}" pid="5" name="h9cd7630d">
    <vt:lpwstr>{"st":3,"snapHeaders":true,"column":1,"row":1,"isHeaderVisible":true}</vt:lpwstr>
  </property>
  <property fmtid="{D5CDD505-2E9C-101B-9397-08002B2CF9AE}" pid="6" name="hf49511e8">
    <vt:lpwstr>{"st":4,"snapHeaders":true,"column":1,"row":1,"isHeaderVisible":true}</vt:lpwstr>
  </property>
  <property fmtid="{D5CDD505-2E9C-101B-9397-08002B2CF9AE}" pid="7" name="hd66d2773">
    <vt:lpwstr>{"st":5,"snapHeaders":true,"column":1,"row":1,"isHeaderVisible":true}</vt:lpwstr>
  </property>
  <property fmtid="{D5CDD505-2E9C-101B-9397-08002B2CF9AE}" pid="8" name="version">
    <vt:lpwstr>33.1.0</vt:lpwstr>
  </property>
</Properties>
</file>